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Nova pasta\"/>
    </mc:Choice>
  </mc:AlternateContent>
  <xr:revisionPtr revIDLastSave="0" documentId="13_ncr:1_{258FE600-71C6-4C90-A2CB-AE7EDDCB5E28}" xr6:coauthVersionLast="47" xr6:coauthVersionMax="47" xr10:uidLastSave="{00000000-0000-0000-0000-000000000000}"/>
  <bookViews>
    <workbookView xWindow="-120" yWindow="-120" windowWidth="20730" windowHeight="11160" tabRatio="871" activeTab="3" xr2:uid="{00000000-000D-0000-FFFF-FFFF00000000}"/>
  </bookViews>
  <sheets>
    <sheet name="Planilha Orcamentária" sheetId="5" r:id="rId1"/>
    <sheet name="Memória de Cálculo" sheetId="9" r:id="rId2"/>
    <sheet name="Cronograma" sheetId="10" r:id="rId3"/>
    <sheet name="BDI" sheetId="12" r:id="rId4"/>
  </sheets>
  <externalReferences>
    <externalReference r:id="rId5"/>
  </externalReferences>
  <definedNames>
    <definedName name="___sub1">#REF!</definedName>
    <definedName name="___sub2">#REF!</definedName>
    <definedName name="___sub3">#REF!</definedName>
    <definedName name="__sub1" localSheetId="1">#REF!</definedName>
    <definedName name="__sub2" localSheetId="1">#REF!</definedName>
    <definedName name="__sub3" localSheetId="1">#REF!</definedName>
    <definedName name="_xlnm._FilterDatabase" localSheetId="1" hidden="1">'Memória de Cálculo'!$T$17:$T$26</definedName>
    <definedName name="_sub1">#REF!</definedName>
    <definedName name="_sub2">#REF!</definedName>
    <definedName name="_sub3">#REF!</definedName>
    <definedName name="a" localSheetId="1">#REF!</definedName>
    <definedName name="a">#REF!</definedName>
    <definedName name="AA" localSheetId="1" hidden="1">{#N/A,#N/A,FALSE,"ALVENARIA";#N/A,#N/A,FALSE,"BLOCOS";#N/A,#N/A,FALSE,"CINTAS";#N/A,#N/A,FALSE,"CORTINA";#N/A,#N/A,FALSE,"LAJES";#N/A,#N/A,FALSE,"PILARES";#N/A,#N/A,FALSE,"VIGAS"}</definedName>
    <definedName name="AA" hidden="1">{#N/A,#N/A,FALSE,"ALVENARIA";#N/A,#N/A,FALSE,"BLOCOS";#N/A,#N/A,FALSE,"CINTAS";#N/A,#N/A,FALSE,"CORTINA";#N/A,#N/A,FALSE,"LAJES";#N/A,#N/A,FALSE,"PILARES";#N/A,#N/A,FALSE,"VIGAS"}</definedName>
    <definedName name="AREA" localSheetId="1">#REF!</definedName>
    <definedName name="AREA">#REF!</definedName>
    <definedName name="_xlnm.Print_Area" localSheetId="2">Cronograma!$A$1:$I$39</definedName>
    <definedName name="_xlnm.Print_Area" localSheetId="1">'Memória de Cálculo'!$A$1:$L$122</definedName>
    <definedName name="_xlnm.Print_Area" localSheetId="0">'Planilha Orcamentária'!$A$1:$I$47</definedName>
    <definedName name="B" localSheetId="1">#REF!</definedName>
    <definedName name="B">#REF!</definedName>
    <definedName name="BDI" localSheetId="1">#REF!</definedName>
    <definedName name="BDI">#REF!</definedName>
    <definedName name="CalculoFossa20" localSheetId="1" hidden="1">{#N/A,#N/A,FALSE,"ALVENARIA";#N/A,#N/A,FALSE,"BLOCOS";#N/A,#N/A,FALSE,"CINTAS";#N/A,#N/A,FALSE,"CORTINA";#N/A,#N/A,FALSE,"LAJES";#N/A,#N/A,FALSE,"PILARES";#N/A,#N/A,FALSE,"VIGAS"}</definedName>
    <definedName name="CalculoFossa20" hidden="1">{#N/A,#N/A,FALSE,"ALVENARIA";#N/A,#N/A,FALSE,"BLOCOS";#N/A,#N/A,FALSE,"CINTAS";#N/A,#N/A,FALSE,"CORTINA";#N/A,#N/A,FALSE,"LAJES";#N/A,#N/A,FALSE,"PILARES";#N/A,#N/A,FALSE,"VIGAS"}</definedName>
    <definedName name="Cedro1COMPLETO" localSheetId="1" hidden="1">{#N/A,#N/A,FALSE,"ALVENARIA";#N/A,#N/A,FALSE,"BLOCOS";#N/A,#N/A,FALSE,"CINTAS";#N/A,#N/A,FALSE,"CORTINA";#N/A,#N/A,FALSE,"LAJES";#N/A,#N/A,FALSE,"PILARES";#N/A,#N/A,FALSE,"VIGAS"}</definedName>
    <definedName name="Cedro1COMPLETO" hidden="1">{#N/A,#N/A,FALSE,"ALVENARIA";#N/A,#N/A,FALSE,"BLOCOS";#N/A,#N/A,FALSE,"CINTAS";#N/A,#N/A,FALSE,"CORTINA";#N/A,#N/A,FALSE,"LAJES";#N/A,#N/A,FALSE,"PILARES";#N/A,#N/A,FALSE,"VIGAS"}</definedName>
    <definedName name="ciclovia" localSheetId="1" hidden="1">{#N/A,#N/A,FALSE,"ALVENARIA";#N/A,#N/A,FALSE,"BLOCOS";#N/A,#N/A,FALSE,"CINTAS";#N/A,#N/A,FALSE,"CORTINA";#N/A,#N/A,FALSE,"LAJES";#N/A,#N/A,FALSE,"PILARES";#N/A,#N/A,FALSE,"VIGAS"}</definedName>
    <definedName name="ciclovia" hidden="1">{#N/A,#N/A,FALSE,"ALVENARIA";#N/A,#N/A,FALSE,"BLOCOS";#N/A,#N/A,FALSE,"CINTAS";#N/A,#N/A,FALSE,"CORTINA";#N/A,#N/A,FALSE,"LAJES";#N/A,#N/A,FALSE,"PILARES";#N/A,#N/A,FALSE,"VIGAS"}</definedName>
    <definedName name="ciclovia2" localSheetId="1" hidden="1">{#N/A,#N/A,FALSE,"ALVENARIA";#N/A,#N/A,FALSE,"BLOCOS";#N/A,#N/A,FALSE,"CINTAS";#N/A,#N/A,FALSE,"CORTINA";#N/A,#N/A,FALSE,"LAJES";#N/A,#N/A,FALSE,"PILARES";#N/A,#N/A,FALSE,"VIGAS"}</definedName>
    <definedName name="ciclovia2" hidden="1">{#N/A,#N/A,FALSE,"ALVENARIA";#N/A,#N/A,FALSE,"BLOCOS";#N/A,#N/A,FALSE,"CINTAS";#N/A,#N/A,FALSE,"CORTINA";#N/A,#N/A,FALSE,"LAJES";#N/A,#N/A,FALSE,"PILARES";#N/A,#N/A,FALSE,"VIGAS"}</definedName>
    <definedName name="ciclovia3" localSheetId="1" hidden="1">{#N/A,#N/A,FALSE,"ALVENARIA";#N/A,#N/A,FALSE,"BLOCOS";#N/A,#N/A,FALSE,"CINTAS";#N/A,#N/A,FALSE,"CORTINA";#N/A,#N/A,FALSE,"LAJES";#N/A,#N/A,FALSE,"PILARES";#N/A,#N/A,FALSE,"VIGAS"}</definedName>
    <definedName name="ciclovia3" hidden="1">{#N/A,#N/A,FALSE,"ALVENARIA";#N/A,#N/A,FALSE,"BLOCOS";#N/A,#N/A,FALSE,"CINTAS";#N/A,#N/A,FALSE,"CORTINA";#N/A,#N/A,FALSE,"LAJES";#N/A,#N/A,FALSE,"PILARES";#N/A,#N/A,FALSE,"VIGAS"}</definedName>
    <definedName name="ciclovia4" localSheetId="1" hidden="1">{#N/A,#N/A,FALSE,"ALVENARIA";#N/A,#N/A,FALSE,"BLOCOS";#N/A,#N/A,FALSE,"CINTAS";#N/A,#N/A,FALSE,"CORTINA";#N/A,#N/A,FALSE,"LAJES";#N/A,#N/A,FALSE,"PILARES";#N/A,#N/A,FALSE,"VIGAS"}</definedName>
    <definedName name="ciclovia4" hidden="1">{#N/A,#N/A,FALSE,"ALVENARIA";#N/A,#N/A,FALSE,"BLOCOS";#N/A,#N/A,FALSE,"CINTAS";#N/A,#N/A,FALSE,"CORTINA";#N/A,#N/A,FALSE,"LAJES";#N/A,#N/A,FALSE,"PILARES";#N/A,#N/A,FALSE,"VIGAS"}</definedName>
    <definedName name="ciclovia5" localSheetId="1" hidden="1">{#N/A,#N/A,FALSE,"ALVENARIA";#N/A,#N/A,FALSE,"BLOCOS";#N/A,#N/A,FALSE,"CINTAS";#N/A,#N/A,FALSE,"CORTINA";#N/A,#N/A,FALSE,"LAJES";#N/A,#N/A,FALSE,"PILARES";#N/A,#N/A,FALSE,"VIGAS"}</definedName>
    <definedName name="ciclovia5" hidden="1">{#N/A,#N/A,FALSE,"ALVENARIA";#N/A,#N/A,FALSE,"BLOCOS";#N/A,#N/A,FALSE,"CINTAS";#N/A,#N/A,FALSE,"CORTINA";#N/A,#N/A,FALSE,"LAJES";#N/A,#N/A,FALSE,"PILARES";#N/A,#N/A,FALSE,"VIGAS"}</definedName>
    <definedName name="ciclovia6" localSheetId="1" hidden="1">{#N/A,#N/A,FALSE,"ALVENARIA";#N/A,#N/A,FALSE,"BLOCOS";#N/A,#N/A,FALSE,"CINTAS";#N/A,#N/A,FALSE,"CORTINA";#N/A,#N/A,FALSE,"LAJES";#N/A,#N/A,FALSE,"PILARES";#N/A,#N/A,FALSE,"VIGAS"}</definedName>
    <definedName name="ciclovia6" hidden="1">{#N/A,#N/A,FALSE,"ALVENARIA";#N/A,#N/A,FALSE,"BLOCOS";#N/A,#N/A,FALSE,"CINTAS";#N/A,#N/A,FALSE,"CORTINA";#N/A,#N/A,FALSE,"LAJES";#N/A,#N/A,FALSE,"PILARES";#N/A,#N/A,FALSE,"VIGAS"}</definedName>
    <definedName name="ciclovia7" localSheetId="1" hidden="1">{#N/A,#N/A,FALSE,"ALVENARIA";#N/A,#N/A,FALSE,"BLOCOS";#N/A,#N/A,FALSE,"CINTAS";#N/A,#N/A,FALSE,"CORTINA";#N/A,#N/A,FALSE,"LAJES";#N/A,#N/A,FALSE,"PILARES";#N/A,#N/A,FALSE,"VIGAS"}</definedName>
    <definedName name="ciclovia7" hidden="1">{#N/A,#N/A,FALSE,"ALVENARIA";#N/A,#N/A,FALSE,"BLOCOS";#N/A,#N/A,FALSE,"CINTAS";#N/A,#N/A,FALSE,"CORTINA";#N/A,#N/A,FALSE,"LAJES";#N/A,#N/A,FALSE,"PILARES";#N/A,#N/A,FALSE,"VIGAS"}</definedName>
    <definedName name="ciclovia8" localSheetId="1" hidden="1">{#N/A,#N/A,FALSE,"ALVENARIA";#N/A,#N/A,FALSE,"BLOCOS";#N/A,#N/A,FALSE,"CINTAS";#N/A,#N/A,FALSE,"CORTINA";#N/A,#N/A,FALSE,"LAJES";#N/A,#N/A,FALSE,"PILARES";#N/A,#N/A,FALSE,"VIGAS"}</definedName>
    <definedName name="ciclovia8" hidden="1">{#N/A,#N/A,FALSE,"ALVENARIA";#N/A,#N/A,FALSE,"BLOCOS";#N/A,#N/A,FALSE,"CINTAS";#N/A,#N/A,FALSE,"CORTINA";#N/A,#N/A,FALSE,"LAJES";#N/A,#N/A,FALSE,"PILARES";#N/A,#N/A,FALSE,"VIGAS"}</definedName>
    <definedName name="cotação" localSheetId="1" hidden="1">{#N/A,#N/A,FALSE,"ALVENARIA";#N/A,#N/A,FALSE,"BLOCOS";#N/A,#N/A,FALSE,"CINTAS";#N/A,#N/A,FALSE,"CORTINA";#N/A,#N/A,FALSE,"LAJES";#N/A,#N/A,FALSE,"PILARES";#N/A,#N/A,FALSE,"VIGAS"}</definedName>
    <definedName name="cotação" hidden="1">{#N/A,#N/A,FALSE,"ALVENARIA";#N/A,#N/A,FALSE,"BLOCOS";#N/A,#N/A,FALSE,"CINTAS";#N/A,#N/A,FALSE,"CORTINA";#N/A,#N/A,FALSE,"LAJES";#N/A,#N/A,FALSE,"PILARES";#N/A,#N/A,FALSE,"VIGAS"}</definedName>
    <definedName name="ddd" localSheetId="1" hidden="1">{#N/A,#N/A,FALSE,"ALVENARIA";#N/A,#N/A,FALSE,"BLOCOS";#N/A,#N/A,FALSE,"CINTAS";#N/A,#N/A,FALSE,"CORTINA";#N/A,#N/A,FALSE,"LAJES";#N/A,#N/A,FALSE,"PILARES";#N/A,#N/A,FALSE,"VIGAS"}</definedName>
    <definedName name="ddd" hidden="1">{#N/A,#N/A,FALSE,"ALVENARIA";#N/A,#N/A,FALSE,"BLOCOS";#N/A,#N/A,FALSE,"CINTAS";#N/A,#N/A,FALSE,"CORTINA";#N/A,#N/A,FALSE,"LAJES";#N/A,#N/A,FALSE,"PILARES";#N/A,#N/A,FALSE,"VIGAS"}</definedName>
    <definedName name="DOLAR">[1]INSUMOS!$G$8</definedName>
    <definedName name="ersdcefgbrnghrbgbrgfbgfwbvbfgvwfv">#REF!</definedName>
    <definedName name="Excel_BuiltIn_Print_Area_2">#REF!</definedName>
    <definedName name="Excel_BuiltIn_Print_Area_2_1">#REF!</definedName>
    <definedName name="Excel_BuiltIn_Print_Area_2_1_1">#REF!</definedName>
    <definedName name="Excel_BuiltIn_Print_Area_2_1_1_1">#REF!</definedName>
    <definedName name="Excel_BuiltIn_Print_Area_4">#REF!</definedName>
    <definedName name="Fossa20" localSheetId="1" hidden="1">{#N/A,#N/A,FALSE,"ALVENARIA";#N/A,#N/A,FALSE,"BLOCOS";#N/A,#N/A,FALSE,"CINTAS";#N/A,#N/A,FALSE,"CORTINA";#N/A,#N/A,FALSE,"LAJES";#N/A,#N/A,FALSE,"PILARES";#N/A,#N/A,FALSE,"VIGAS"}</definedName>
    <definedName name="Fossa20" hidden="1">{#N/A,#N/A,FALSE,"ALVENARIA";#N/A,#N/A,FALSE,"BLOCOS";#N/A,#N/A,FALSE,"CINTAS";#N/A,#N/A,FALSE,"CORTINA";#N/A,#N/A,FALSE,"LAJES";#N/A,#N/A,FALSE,"PILARES";#N/A,#N/A,FALSE,"VIGAS"}</definedName>
    <definedName name="fran" localSheetId="1" hidden="1">{#N/A,#N/A,FALSE,"ALVENARIA";#N/A,#N/A,FALSE,"BLOCOS";#N/A,#N/A,FALSE,"CINTAS";#N/A,#N/A,FALSE,"CORTINA";#N/A,#N/A,FALSE,"LAJES";#N/A,#N/A,FALSE,"PILARES";#N/A,#N/A,FALSE,"VIGAS"}</definedName>
    <definedName name="fran" hidden="1">{#N/A,#N/A,FALSE,"ALVENARIA";#N/A,#N/A,FALSE,"BLOCOS";#N/A,#N/A,FALSE,"CINTAS";#N/A,#N/A,FALSE,"CORTINA";#N/A,#N/A,FALSE,"LAJES";#N/A,#N/A,FALSE,"PILARES";#N/A,#N/A,FALSE,"VIGAS"}</definedName>
    <definedName name="leosde">#REF!</definedName>
    <definedName name="mac" localSheetId="1" hidden="1">{#N/A,#N/A,FALSE,"ALVENARIA";#N/A,#N/A,FALSE,"BLOCOS";#N/A,#N/A,FALSE,"CINTAS";#N/A,#N/A,FALSE,"CORTINA";#N/A,#N/A,FALSE,"LAJES";#N/A,#N/A,FALSE,"PILARES";#N/A,#N/A,FALSE,"VIGAS"}</definedName>
    <definedName name="mac" hidden="1">{#N/A,#N/A,FALSE,"ALVENARIA";#N/A,#N/A,FALSE,"BLOCOS";#N/A,#N/A,FALSE,"CINTAS";#N/A,#N/A,FALSE,"CORTINA";#N/A,#N/A,FALSE,"LAJES";#N/A,#N/A,FALSE,"PILARES";#N/A,#N/A,FALSE,"VIGAS"}</definedName>
    <definedName name="MACAHDO" localSheetId="1" hidden="1">{#N/A,#N/A,FALSE,"ALVENARIA";#N/A,#N/A,FALSE,"BLOCOS";#N/A,#N/A,FALSE,"CINTAS";#N/A,#N/A,FALSE,"CORTINA";#N/A,#N/A,FALSE,"LAJES";#N/A,#N/A,FALSE,"PILARES";#N/A,#N/A,FALSE,"VIGAS"}</definedName>
    <definedName name="MACAHDO" hidden="1">{#N/A,#N/A,FALSE,"ALVENARIA";#N/A,#N/A,FALSE,"BLOCOS";#N/A,#N/A,FALSE,"CINTAS";#N/A,#N/A,FALSE,"CORTINA";#N/A,#N/A,FALSE,"LAJES";#N/A,#N/A,FALSE,"PILARES";#N/A,#N/A,FALSE,"VIGAS"}</definedName>
    <definedName name="MACHADO" localSheetId="1" hidden="1">{#N/A,#N/A,FALSE,"ALVENARIA";#N/A,#N/A,FALSE,"BLOCOS";#N/A,#N/A,FALSE,"CINTAS";#N/A,#N/A,FALSE,"CORTINA";#N/A,#N/A,FALSE,"LAJES";#N/A,#N/A,FALSE,"PILARES";#N/A,#N/A,FALSE,"VIGAS"}</definedName>
    <definedName name="MACHADO" hidden="1">{#N/A,#N/A,FALSE,"ALVENARIA";#N/A,#N/A,FALSE,"BLOCOS";#N/A,#N/A,FALSE,"CINTAS";#N/A,#N/A,FALSE,"CORTINA";#N/A,#N/A,FALSE,"LAJES";#N/A,#N/A,FALSE,"PILARES";#N/A,#N/A,FALSE,"VIGAS"}</definedName>
    <definedName name="NCOMPOSICOES">7</definedName>
    <definedName name="NCOTACOES">15</definedName>
    <definedName name="noo" localSheetId="1" hidden="1">{#N/A,#N/A,FALSE,"ALVENARIA";#N/A,#N/A,FALSE,"BLOCOS";#N/A,#N/A,FALSE,"CINTAS";#N/A,#N/A,FALSE,"CORTINA";#N/A,#N/A,FALSE,"LAJES";#N/A,#N/A,FALSE,"PILARES";#N/A,#N/A,FALSE,"VIGAS"}</definedName>
    <definedName name="noo" hidden="1">{#N/A,#N/A,FALSE,"ALVENARIA";#N/A,#N/A,FALSE,"BLOCOS";#N/A,#N/A,FALSE,"CINTAS";#N/A,#N/A,FALSE,"CORTINA";#N/A,#N/A,FALSE,"LAJES";#N/A,#N/A,FALSE,"PILARES";#N/A,#N/A,FALSE,"VIGAS"}</definedName>
    <definedName name="obra" localSheetId="1">#REF!</definedName>
    <definedName name="obra">#REF!</definedName>
    <definedName name="obra1" localSheetId="1">#REF!</definedName>
    <definedName name="obra1">#REF!</definedName>
    <definedName name="obra2" localSheetId="1">#REF!</definedName>
    <definedName name="obra2">#REF!</definedName>
    <definedName name="obra3" localSheetId="1">#REF!</definedName>
    <definedName name="obra3">#REF!</definedName>
    <definedName name="obra4" localSheetId="1">#REF!</definedName>
    <definedName name="obra4">#REF!</definedName>
    <definedName name="obra5" localSheetId="1">#REF!</definedName>
    <definedName name="obra5">#REF!</definedName>
    <definedName name="orcamento" localSheetId="1" hidden="1">{#N/A,#N/A,FALSE,"ALVENARIA";#N/A,#N/A,FALSE,"BLOCOS";#N/A,#N/A,FALSE,"CINTAS";#N/A,#N/A,FALSE,"CORTINA";#N/A,#N/A,FALSE,"LAJES";#N/A,#N/A,FALSE,"PILARES";#N/A,#N/A,FALSE,"VIGAS"}</definedName>
    <definedName name="orcamento" hidden="1">{#N/A,#N/A,FALSE,"ALVENARIA";#N/A,#N/A,FALSE,"BLOCOS";#N/A,#N/A,FALSE,"CINTAS";#N/A,#N/A,FALSE,"CORTINA";#N/A,#N/A,FALSE,"LAJES";#N/A,#N/A,FALSE,"PILARES";#N/A,#N/A,FALSE,"VIGAS"}</definedName>
    <definedName name="P.1" localSheetId="1">#REF!</definedName>
    <definedName name="P.1">#REF!</definedName>
    <definedName name="P.10" localSheetId="1">#REF!</definedName>
    <definedName name="P.10">#REF!</definedName>
    <definedName name="P.11" localSheetId="1">#REF!</definedName>
    <definedName name="P.11">#REF!</definedName>
    <definedName name="P.12" localSheetId="1">#REF!</definedName>
    <definedName name="P.12">#REF!</definedName>
    <definedName name="P.13" localSheetId="1">#REF!</definedName>
    <definedName name="P.13">#REF!</definedName>
    <definedName name="P.14" localSheetId="1">#REF!</definedName>
    <definedName name="P.14">#REF!</definedName>
    <definedName name="P.15" localSheetId="1">#REF!</definedName>
    <definedName name="P.15">#REF!</definedName>
    <definedName name="P.2" localSheetId="1">#REF!</definedName>
    <definedName name="P.2">#REF!</definedName>
    <definedName name="P.3" localSheetId="1">#REF!</definedName>
    <definedName name="P.3">#REF!</definedName>
    <definedName name="P.4" localSheetId="1">#REF!</definedName>
    <definedName name="P.4">#REF!</definedName>
    <definedName name="P.5" localSheetId="1">#REF!</definedName>
    <definedName name="P.5">#REF!</definedName>
    <definedName name="P.6" localSheetId="1">#REF!</definedName>
    <definedName name="P.6">#REF!</definedName>
    <definedName name="P.7" localSheetId="1">#REF!</definedName>
    <definedName name="P.7">#REF!</definedName>
    <definedName name="P.8" localSheetId="1">#REF!</definedName>
    <definedName name="P.8">#REF!</definedName>
    <definedName name="P.9" localSheetId="1">#REF!</definedName>
    <definedName name="P.9">#REF!</definedName>
    <definedName name="Pedreiro_de_acabamento">[1]INSUMOS!$B$11</definedName>
    <definedName name="PP1.1" localSheetId="1">#REF!</definedName>
    <definedName name="PP1.1">#REF!</definedName>
    <definedName name="PP1.10" localSheetId="1">#REF!</definedName>
    <definedName name="PP1.10">#REF!</definedName>
    <definedName name="PP1.11" localSheetId="1">#REF!</definedName>
    <definedName name="PP1.11">#REF!</definedName>
    <definedName name="PP1.12" localSheetId="1">#REF!</definedName>
    <definedName name="PP1.12">#REF!</definedName>
    <definedName name="PP1.13" localSheetId="1">#REF!</definedName>
    <definedName name="PP1.13">#REF!</definedName>
    <definedName name="PP1.14" localSheetId="1">#REF!</definedName>
    <definedName name="PP1.14">#REF!</definedName>
    <definedName name="PP1.15" localSheetId="1">#REF!</definedName>
    <definedName name="PP1.15">#REF!</definedName>
    <definedName name="PP1.2" localSheetId="1">#REF!</definedName>
    <definedName name="PP1.2">#REF!</definedName>
    <definedName name="PP1.3" localSheetId="1">#REF!</definedName>
    <definedName name="PP1.3">#REF!</definedName>
    <definedName name="PP1.4" localSheetId="1">#REF!</definedName>
    <definedName name="PP1.4">#REF!</definedName>
    <definedName name="PP1.5" localSheetId="1">#REF!</definedName>
    <definedName name="PP1.5">#REF!</definedName>
    <definedName name="PP1.6" localSheetId="1">#REF!</definedName>
    <definedName name="PP1.6">#REF!</definedName>
    <definedName name="PP1.7" localSheetId="1">#REF!</definedName>
    <definedName name="PP1.7">#REF!</definedName>
    <definedName name="PP1.8" localSheetId="1">#REF!</definedName>
    <definedName name="PP1.8">#REF!</definedName>
    <definedName name="PP1.9" localSheetId="1">#REF!</definedName>
    <definedName name="PP1.9">#REF!</definedName>
    <definedName name="T.1" localSheetId="1">#REF!</definedName>
    <definedName name="T.1">#REF!</definedName>
    <definedName name="T.10" localSheetId="1">#REF!</definedName>
    <definedName name="T.10">#REF!</definedName>
    <definedName name="T.11" localSheetId="1">#REF!</definedName>
    <definedName name="T.11">#REF!</definedName>
    <definedName name="T.12" localSheetId="1">#REF!</definedName>
    <definedName name="T.12">#REF!</definedName>
    <definedName name="T.13" localSheetId="1">#REF!</definedName>
    <definedName name="T.13">#REF!</definedName>
    <definedName name="T.14" localSheetId="1">#REF!</definedName>
    <definedName name="T.14">#REF!</definedName>
    <definedName name="T.15" localSheetId="1">#REF!</definedName>
    <definedName name="T.15">#REF!</definedName>
    <definedName name="T.2" localSheetId="1">#REF!</definedName>
    <definedName name="T.2">#REF!</definedName>
    <definedName name="T.3" localSheetId="1">#REF!</definedName>
    <definedName name="T.3">#REF!</definedName>
    <definedName name="T.4" localSheetId="1">#REF!</definedName>
    <definedName name="T.4">#REF!</definedName>
    <definedName name="T.5" localSheetId="1">#REF!</definedName>
    <definedName name="T.5">#REF!</definedName>
    <definedName name="T.6" localSheetId="1">#REF!</definedName>
    <definedName name="T.6">#REF!</definedName>
    <definedName name="T.7" localSheetId="1">#REF!</definedName>
    <definedName name="T.7">#REF!</definedName>
    <definedName name="T.8" localSheetId="1">#REF!</definedName>
    <definedName name="T.8">#REF!</definedName>
    <definedName name="T.9" localSheetId="1">#REF!</definedName>
    <definedName name="T.9">#REF!</definedName>
    <definedName name="_xlnm.Print_Titles" localSheetId="0">'Planilha Orcamentária'!$1:$16</definedName>
    <definedName name="TOT.P" localSheetId="1">#REF!</definedName>
    <definedName name="TOT.P">#REF!</definedName>
    <definedName name="TOT1.P" localSheetId="1">#REF!</definedName>
    <definedName name="TOT1.P">#REF!</definedName>
    <definedName name="TT.1" localSheetId="1">#REF!</definedName>
    <definedName name="TT.1">#REF!</definedName>
    <definedName name="TT.10" localSheetId="1">#REF!</definedName>
    <definedName name="TT.10">#REF!</definedName>
    <definedName name="TT.11" localSheetId="1">#REF!</definedName>
    <definedName name="TT.11">#REF!</definedName>
    <definedName name="TT.12" localSheetId="1">#REF!</definedName>
    <definedName name="TT.12">#REF!</definedName>
    <definedName name="TT.13" localSheetId="1">#REF!</definedName>
    <definedName name="TT.13">#REF!</definedName>
    <definedName name="TT.14" localSheetId="1">#REF!</definedName>
    <definedName name="TT.14">#REF!</definedName>
    <definedName name="TT.15" localSheetId="1">#REF!</definedName>
    <definedName name="TT.15">#REF!</definedName>
    <definedName name="TT.2" localSheetId="1">#REF!</definedName>
    <definedName name="TT.2">#REF!</definedName>
    <definedName name="TT.3" localSheetId="1">#REF!</definedName>
    <definedName name="TT.3">#REF!</definedName>
    <definedName name="TT.4" localSheetId="1">#REF!</definedName>
    <definedName name="TT.4">#REF!</definedName>
    <definedName name="TT.5" localSheetId="1">#REF!</definedName>
    <definedName name="TT.5">#REF!</definedName>
    <definedName name="TT.6" localSheetId="1">#REF!</definedName>
    <definedName name="TT.6">#REF!</definedName>
    <definedName name="TT.7" localSheetId="1">#REF!</definedName>
    <definedName name="TT.7">#REF!</definedName>
    <definedName name="TT.8" localSheetId="1">#REF!</definedName>
    <definedName name="TT.8">#REF!</definedName>
    <definedName name="TT.9" localSheetId="1">#REF!</definedName>
    <definedName name="TT.9">#REF!</definedName>
    <definedName name="wrn.mode_lev.xls." localSheetId="1" hidden="1">{#N/A,#N/A,FALSE,"ALVENARIA";#N/A,#N/A,FALSE,"BLOCOS";#N/A,#N/A,FALSE,"CINTAS";#N/A,#N/A,FALSE,"CORTINA";#N/A,#N/A,FALSE,"LAJES";#N/A,#N/A,FALSE,"PILARES";#N/A,#N/A,FALSE,"VIGAS"}</definedName>
    <definedName name="wrn.mode_lev.xls." hidden="1">{#N/A,#N/A,FALSE,"ALVENARIA";#N/A,#N/A,FALSE,"BLOCOS";#N/A,#N/A,FALSE,"CINTAS";#N/A,#N/A,FALSE,"CORTINA";#N/A,#N/A,FALSE,"LAJES";#N/A,#N/A,FALSE,"PILARES";#N/A,#N/A,FALSE,"VIGAS"}</definedName>
    <definedName name="x" localSheetId="1" hidden="1">{#N/A,#N/A,FALSE,"ALVENARIA";#N/A,#N/A,FALSE,"BLOCOS";#N/A,#N/A,FALSE,"CINTAS";#N/A,#N/A,FALSE,"CORTINA";#N/A,#N/A,FALSE,"LAJES";#N/A,#N/A,FALSE,"PILARES";#N/A,#N/A,FALSE,"VIGAS"}</definedName>
    <definedName name="x" hidden="1">{#N/A,#N/A,FALSE,"ALVENARIA";#N/A,#N/A,FALSE,"BLOCOS";#N/A,#N/A,FALSE,"CINTAS";#N/A,#N/A,FALSE,"CORTINA";#N/A,#N/A,FALSE,"LAJES";#N/A,#N/A,FALSE,"PILARES";#N/A,#N/A,FALSE,"VIGAS"}</definedName>
  </definedNames>
  <calcPr calcId="181029"/>
</workbook>
</file>

<file path=xl/calcChain.xml><?xml version="1.0" encoding="utf-8"?>
<calcChain xmlns="http://schemas.openxmlformats.org/spreadsheetml/2006/main">
  <c r="H31" i="5" l="1"/>
  <c r="H30" i="5"/>
  <c r="H27" i="5"/>
  <c r="H26" i="5"/>
  <c r="H25" i="5"/>
  <c r="H22" i="5"/>
  <c r="H19" i="5"/>
  <c r="H18" i="5"/>
  <c r="A18" i="10"/>
  <c r="B18" i="10"/>
  <c r="A20" i="10"/>
  <c r="B20" i="10"/>
  <c r="A22" i="10"/>
  <c r="B22" i="10"/>
  <c r="A24" i="10"/>
  <c r="B24" i="10"/>
  <c r="C112" i="9" l="1"/>
  <c r="C103" i="9"/>
  <c r="C45" i="9"/>
  <c r="C34" i="9"/>
  <c r="A111" i="9"/>
  <c r="B111" i="9"/>
  <c r="A112" i="9"/>
  <c r="A113" i="9"/>
  <c r="B113" i="9"/>
  <c r="B110" i="9"/>
  <c r="A110" i="9"/>
  <c r="B107" i="9"/>
  <c r="C107" i="9"/>
  <c r="A107" i="9"/>
  <c r="C104" i="9"/>
  <c r="C113" i="9" s="1"/>
  <c r="A20" i="5"/>
  <c r="D78" i="9"/>
  <c r="I23" i="12"/>
  <c r="F23" i="12"/>
  <c r="E23" i="12"/>
  <c r="I22" i="12"/>
  <c r="I24" i="12" s="1"/>
  <c r="H22" i="12"/>
  <c r="E22" i="12"/>
  <c r="E24" i="12" s="1"/>
  <c r="D22" i="12"/>
  <c r="D24" i="12" s="1"/>
  <c r="I14" i="12"/>
  <c r="H14" i="12"/>
  <c r="H23" i="12" s="1"/>
  <c r="G14" i="12"/>
  <c r="G23" i="12" s="1"/>
  <c r="F14" i="12"/>
  <c r="E14" i="12"/>
  <c r="D14" i="12"/>
  <c r="D23" i="12" s="1"/>
  <c r="C14" i="12"/>
  <c r="C23" i="12" s="1"/>
  <c r="I11" i="12"/>
  <c r="H11" i="12"/>
  <c r="G11" i="12"/>
  <c r="G22" i="12" s="1"/>
  <c r="G24" i="12" s="1"/>
  <c r="F11" i="12"/>
  <c r="F22" i="12" s="1"/>
  <c r="F24" i="12" s="1"/>
  <c r="E11" i="12"/>
  <c r="D11" i="12"/>
  <c r="C11" i="12"/>
  <c r="C22" i="12" s="1"/>
  <c r="C24" i="12" s="1"/>
  <c r="H24" i="12" l="1"/>
  <c r="D88" i="9" l="1"/>
  <c r="A84" i="9"/>
  <c r="A83" i="9"/>
  <c r="A74" i="9"/>
  <c r="A73" i="9"/>
  <c r="C102" i="9"/>
  <c r="C111" i="9" s="1"/>
  <c r="C101" i="9"/>
  <c r="C110" i="9" s="1"/>
  <c r="B98" i="9"/>
  <c r="C98" i="9"/>
  <c r="A98" i="9"/>
  <c r="A60" i="9"/>
  <c r="A61" i="9"/>
  <c r="A52" i="9"/>
  <c r="A51" i="9"/>
  <c r="D46" i="9"/>
  <c r="D45" i="9"/>
  <c r="D44" i="9"/>
  <c r="D43" i="9"/>
  <c r="D33" i="9"/>
  <c r="D34" i="9"/>
  <c r="D35" i="9"/>
  <c r="D32" i="9"/>
  <c r="C114" i="9" l="1"/>
  <c r="F31" i="5" s="1"/>
  <c r="D85" i="9"/>
  <c r="D75" i="9"/>
  <c r="D77" i="9" s="1"/>
  <c r="D79" i="9" s="1"/>
  <c r="C105" i="9"/>
  <c r="F30" i="5" s="1"/>
  <c r="D62" i="9"/>
  <c r="D53" i="9"/>
  <c r="D54" i="9" s="1"/>
  <c r="D47" i="9"/>
  <c r="D36" i="9"/>
  <c r="F22" i="5" s="1"/>
  <c r="I31" i="5" l="1"/>
  <c r="D63" i="9"/>
  <c r="D65" i="9" s="1"/>
  <c r="F25" i="5"/>
  <c r="C96" i="9" l="1"/>
  <c r="A96" i="9"/>
  <c r="H29" i="5" l="1"/>
  <c r="B71" i="9"/>
  <c r="C71" i="9"/>
  <c r="A71" i="9"/>
  <c r="B49" i="9"/>
  <c r="A49" i="9"/>
  <c r="C49" i="9"/>
  <c r="C40" i="9" l="1"/>
  <c r="B40" i="9"/>
  <c r="A40" i="9"/>
  <c r="C119" i="9"/>
  <c r="H119" i="9"/>
  <c r="C120" i="9"/>
  <c r="H120" i="9"/>
  <c r="C121" i="9"/>
  <c r="D87" i="9" l="1"/>
  <c r="D89" i="9" s="1"/>
  <c r="D94" i="9" s="1"/>
  <c r="F27" i="5" s="1"/>
  <c r="D56" i="9" l="1"/>
  <c r="D69" i="9" s="1"/>
  <c r="F26" i="5" s="1"/>
  <c r="I30" i="5"/>
  <c r="I29" i="5" s="1"/>
  <c r="D25" i="10" s="1"/>
  <c r="E25" i="10" l="1"/>
  <c r="G25" i="10"/>
  <c r="F25" i="10"/>
  <c r="I22" i="5"/>
  <c r="K17" i="9"/>
  <c r="I21" i="5" l="1"/>
  <c r="D21" i="10" s="1"/>
  <c r="I27" i="5"/>
  <c r="I25" i="5"/>
  <c r="A23" i="5"/>
  <c r="G21" i="10" l="1"/>
  <c r="E21" i="10"/>
  <c r="F21" i="10"/>
  <c r="E18" i="9"/>
  <c r="C38" i="9"/>
  <c r="A38" i="9"/>
  <c r="C42" i="12"/>
  <c r="C41" i="12"/>
  <c r="E36" i="12"/>
  <c r="B36" i="12"/>
  <c r="C35" i="12"/>
  <c r="C29" i="12"/>
  <c r="B29" i="9"/>
  <c r="C29" i="9"/>
  <c r="A29" i="9"/>
  <c r="F19" i="5"/>
  <c r="B23" i="9"/>
  <c r="B33" i="10"/>
  <c r="C27" i="9"/>
  <c r="A27" i="9"/>
  <c r="B37" i="10" a="1"/>
  <c r="B37" i="10" s="1"/>
  <c r="B36" i="10"/>
  <c r="B31" i="10"/>
  <c r="B32" i="10"/>
  <c r="G18" i="9"/>
  <c r="C18" i="9"/>
  <c r="A23" i="9"/>
  <c r="C23" i="9"/>
  <c r="C21" i="9"/>
  <c r="A21" i="9"/>
  <c r="I26" i="5" l="1"/>
  <c r="I24" i="5" s="1"/>
  <c r="D23" i="10" s="1"/>
  <c r="F23" i="10" l="1"/>
  <c r="F27" i="10" s="1"/>
  <c r="G23" i="10"/>
  <c r="E23" i="10"/>
  <c r="I19" i="5"/>
  <c r="I18" i="5" s="1"/>
  <c r="I34" i="5" s="1"/>
  <c r="H21" i="5"/>
  <c r="H24" i="5"/>
  <c r="D19" i="10" l="1"/>
  <c r="C37" i="10"/>
  <c r="G19" i="10" l="1"/>
  <c r="G27" i="10" s="1"/>
  <c r="D27" i="10"/>
  <c r="D18" i="10" s="1"/>
  <c r="E19" i="10"/>
  <c r="E27" i="10" s="1"/>
  <c r="E26" i="10" l="1"/>
  <c r="D24" i="10"/>
  <c r="D20" i="10"/>
  <c r="D22" i="10"/>
  <c r="F26" i="10"/>
  <c r="G26" i="10"/>
  <c r="D26" i="10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<sst xmlns="http://schemas.openxmlformats.org/spreadsheetml/2006/main" count="259" uniqueCount="152">
  <si>
    <t>ITEM</t>
  </si>
  <si>
    <t>DIRETA</t>
  </si>
  <si>
    <t>INDIRETA</t>
  </si>
  <si>
    <t>1.1</t>
  </si>
  <si>
    <t>2.1</t>
  </si>
  <si>
    <t>3.1</t>
  </si>
  <si>
    <t>4.1</t>
  </si>
  <si>
    <t>TOTAL GERAL DA OBRA</t>
  </si>
  <si>
    <t>U</t>
  </si>
  <si>
    <t>-</t>
  </si>
  <si>
    <t>SERVIÇOS PRELIMINARES</t>
  </si>
  <si>
    <t>SERVIÇOS</t>
  </si>
  <si>
    <t>Quantidade =</t>
  </si>
  <si>
    <t>3.2</t>
  </si>
  <si>
    <t>Físico %</t>
  </si>
  <si>
    <t>Financeiro</t>
  </si>
  <si>
    <t>TOTAL</t>
  </si>
  <si>
    <t xml:space="preserve"> </t>
  </si>
  <si>
    <t>(    )</t>
  </si>
  <si>
    <t>4.2</t>
  </si>
  <si>
    <t>1.0</t>
  </si>
  <si>
    <t>2.0</t>
  </si>
  <si>
    <t>3.0</t>
  </si>
  <si>
    <t>4.0</t>
  </si>
  <si>
    <t>MEMÓRIA DE CÁLCULO DE QUANTITATIVOS</t>
  </si>
  <si>
    <t>RO-41081</t>
  </si>
  <si>
    <t>REGULARIZAÇÃO DO SUB-LEITO (PROCTOR NORMAL)</t>
  </si>
  <si>
    <t>CÓDIGO</t>
  </si>
  <si>
    <t>SEINFRA</t>
  </si>
  <si>
    <t>M²</t>
  </si>
  <si>
    <t>BDI (CONFORME ACÓRDÃO Nº 2622/13 e LEI Nº 13.161 DE 31/08/15)</t>
  </si>
  <si>
    <t>DISCRIMINAÇÃO DAS PARCELAS</t>
  </si>
  <si>
    <r>
      <t xml:space="preserve">SIG.
</t>
    </r>
    <r>
      <rPr>
        <b/>
        <vertAlign val="superscript"/>
        <sz val="8"/>
        <color theme="0"/>
        <rFont val="Arial"/>
        <family val="2"/>
      </rPr>
      <t>(1)</t>
    </r>
  </si>
  <si>
    <t>CONSTRUÇÃO DE RODOVIAS E FERROVIAS</t>
  </si>
  <si>
    <r>
      <t xml:space="preserve">INC.
</t>
    </r>
    <r>
      <rPr>
        <b/>
        <vertAlign val="superscript"/>
        <sz val="8"/>
        <color theme="0"/>
        <rFont val="Arial"/>
        <family val="2"/>
      </rPr>
      <t>(6)</t>
    </r>
  </si>
  <si>
    <r>
      <t xml:space="preserve">ISS </t>
    </r>
    <r>
      <rPr>
        <b/>
        <vertAlign val="superscript"/>
        <sz val="8"/>
        <color theme="0"/>
        <rFont val="Arial"/>
        <family val="2"/>
      </rPr>
      <t>(2)</t>
    </r>
  </si>
  <si>
    <t>DIFERENCIADO</t>
  </si>
  <si>
    <r>
      <t xml:space="preserve">MATERIAL
</t>
    </r>
    <r>
      <rPr>
        <b/>
        <vertAlign val="superscript"/>
        <sz val="8"/>
        <color theme="0"/>
        <rFont val="Arial"/>
        <family val="2"/>
      </rPr>
      <t>(5)</t>
    </r>
  </si>
  <si>
    <r>
      <t xml:space="preserve">SERVIÇO TERCEIRIZADO
</t>
    </r>
    <r>
      <rPr>
        <b/>
        <vertAlign val="superscript"/>
        <sz val="8"/>
        <color theme="0"/>
        <rFont val="Arial"/>
        <family val="2"/>
      </rPr>
      <t>(4)</t>
    </r>
    <r>
      <rPr>
        <b/>
        <sz val="8"/>
        <color theme="0"/>
        <rFont val="Arial"/>
        <family val="2"/>
      </rPr>
      <t xml:space="preserve">
(ISS=5%)</t>
    </r>
  </si>
  <si>
    <r>
      <t xml:space="preserve">EQUIPAMENTO
</t>
    </r>
    <r>
      <rPr>
        <b/>
        <vertAlign val="superscript"/>
        <sz val="8"/>
        <color theme="0"/>
        <rFont val="Arial"/>
        <family val="2"/>
      </rPr>
      <t xml:space="preserve">(3)
</t>
    </r>
    <r>
      <rPr>
        <b/>
        <sz val="8"/>
        <color theme="0"/>
        <rFont val="Arial"/>
        <family val="2"/>
      </rPr>
      <t>(ISS=5%)</t>
    </r>
  </si>
  <si>
    <t>CUSTO DIRETO</t>
  </si>
  <si>
    <t>CD</t>
  </si>
  <si>
    <t>ADMINISTRAÇÃO CENTRAL</t>
  </si>
  <si>
    <t>AC</t>
  </si>
  <si>
    <t>LUCRO BRUTO</t>
  </si>
  <si>
    <t>L</t>
  </si>
  <si>
    <t>DESPESAS FINANCEIRAS</t>
  </si>
  <si>
    <t>DF</t>
  </si>
  <si>
    <t>SEGUROS, GARANTIAS E RISCO</t>
  </si>
  <si>
    <t>SEGUROS + GARANTIAS</t>
  </si>
  <si>
    <t>S</t>
  </si>
  <si>
    <t>RISCO(*)</t>
  </si>
  <si>
    <t>R</t>
  </si>
  <si>
    <t>TRIBUTOS</t>
  </si>
  <si>
    <t>I</t>
  </si>
  <si>
    <t>PV</t>
  </si>
  <si>
    <t>ISS</t>
  </si>
  <si>
    <r>
      <t>ISS</t>
    </r>
    <r>
      <rPr>
        <vertAlign val="superscript"/>
        <sz val="8"/>
        <rFont val="Arial"/>
        <family val="2"/>
      </rPr>
      <t>(2)</t>
    </r>
  </si>
  <si>
    <t>PIS</t>
  </si>
  <si>
    <t>COFINS</t>
  </si>
  <si>
    <t>CPRB</t>
  </si>
  <si>
    <t>INSS</t>
  </si>
  <si>
    <t>FÓRMULA DO BDI</t>
  </si>
  <si>
    <t>(1 + (AC + S + G + R)) x (1 + DF) x  (1 + L)</t>
  </si>
  <si>
    <t>(1 - (I + CPRB))</t>
  </si>
  <si>
    <t>BDI (NUMERADOR)</t>
  </si>
  <si>
    <t>BDI (DENOMINADOR)</t>
  </si>
  <si>
    <t>BDI</t>
  </si>
  <si>
    <t>OBSERVAÇÕES</t>
  </si>
  <si>
    <r>
      <rPr>
        <vertAlign val="superscript"/>
        <sz val="8"/>
        <rFont val="Arial"/>
        <family val="2"/>
      </rPr>
      <t>(1)</t>
    </r>
    <r>
      <rPr>
        <sz val="8"/>
        <rFont val="Arial"/>
        <family val="2"/>
      </rPr>
      <t xml:space="preserve"> SIGLA.
</t>
    </r>
    <r>
      <rPr>
        <vertAlign val="superscript"/>
        <sz val="8"/>
        <rFont val="Arial"/>
        <family val="2"/>
      </rPr>
      <t xml:space="preserve">(2) </t>
    </r>
    <r>
      <rPr>
        <sz val="8"/>
        <rFont val="Arial"/>
        <family val="2"/>
      </rPr>
      <t xml:space="preserve">INCIDÊNCIA DE ISS EM 70% DO PREÇO DE VENDA, COM PERCENTUAIS DE 2%, 3%, 4% E 5%.
</t>
    </r>
    <r>
      <rPr>
        <vertAlign val="superscript"/>
        <sz val="8"/>
        <rFont val="Arial"/>
        <family val="2"/>
      </rPr>
      <t xml:space="preserve">(3) </t>
    </r>
    <r>
      <rPr>
        <sz val="8"/>
        <rFont val="Arial"/>
        <family val="2"/>
      </rPr>
      <t xml:space="preserve">BDI DIFERENCIADO A SER APLICADO EM LOCAÇÃO DE CUSTO HORÁRIO DE EQUIPAMENTO.
</t>
    </r>
    <r>
      <rPr>
        <vertAlign val="superscript"/>
        <sz val="8"/>
        <rFont val="Arial"/>
        <family val="2"/>
      </rPr>
      <t xml:space="preserve">(4) </t>
    </r>
    <r>
      <rPr>
        <sz val="8"/>
        <rFont val="Arial"/>
        <family val="2"/>
      </rPr>
      <t xml:space="preserve">BDI DIFERENCIADO A SER APLICADO PARA SERVIÇOS TERCEIRIZADOS.
</t>
    </r>
    <r>
      <rPr>
        <vertAlign val="superscript"/>
        <sz val="8"/>
        <rFont val="Arial"/>
        <family val="2"/>
      </rPr>
      <t xml:space="preserve">(5) </t>
    </r>
    <r>
      <rPr>
        <sz val="8"/>
        <rFont val="Arial"/>
        <family val="2"/>
      </rPr>
      <t xml:space="preserve">BDI DIFERENCIADO A SER APLICADO PARA FORNECIMENTO DE MATERIAL BETUMINOSO E MATERIAL DE JAZIDA.
</t>
    </r>
    <r>
      <rPr>
        <vertAlign val="superscript"/>
        <sz val="8"/>
        <rFont val="Arial"/>
        <family val="2"/>
      </rPr>
      <t xml:space="preserve">(6) </t>
    </r>
    <r>
      <rPr>
        <sz val="8"/>
        <rFont val="Arial"/>
        <family val="2"/>
      </rPr>
      <t>INCIDÊNCIA.</t>
    </r>
  </si>
  <si>
    <t>.</t>
  </si>
  <si>
    <t>3.3</t>
  </si>
  <si>
    <t>02/04.</t>
  </si>
  <si>
    <r>
      <t>DOC N</t>
    </r>
    <r>
      <rPr>
        <sz val="10"/>
        <rFont val="Calibri"/>
        <family val="2"/>
        <scheme val="minor"/>
      </rPr>
      <t>º</t>
    </r>
    <r>
      <rPr>
        <sz val="10"/>
        <rFont val="Abadi"/>
        <family val="2"/>
      </rPr>
      <t xml:space="preserve">: </t>
    </r>
  </si>
  <si>
    <t>M³XKM</t>
  </si>
  <si>
    <t>TXKM</t>
  </si>
  <si>
    <t>Data:</t>
  </si>
  <si>
    <t>TERRAPLENAGEM</t>
  </si>
  <si>
    <t>Resp. Técnico:</t>
  </si>
  <si>
    <t>Engenheiro Civil</t>
  </si>
  <si>
    <t>ED-28427</t>
  </si>
  <si>
    <t>FORNECIMENTO E COLOCAÇÃO DE PLACA DE OBRA EM CHAPA GALVANIZADA #26, ESP. 0,45MM, DIMENSÃO (3X1,5)M, PLOTADA COM ADESIVO VINÍLICO, AFIXADA COM REBITES 4,8X40MM, EM ESTRUTURA METÁLICA DE METALON 20X20MM, ESP. 1,25MM, INCLUSIVE SUPORTE EM EUCALIPTO AUTOCLAVADO PINTADO COM TINTA PVA DUAS (2) DEMÃOS</t>
  </si>
  <si>
    <t>CALÇAMENTO</t>
  </si>
  <si>
    <t>1 tonelada = 4,5 m²</t>
  </si>
  <si>
    <t>Toneladas</t>
  </si>
  <si>
    <t xml:space="preserve">Transporte (tXKM) = </t>
  </si>
  <si>
    <t>m²</t>
  </si>
  <si>
    <t>índice de consumo de areia - conforme composição de preço do código SETOP/SEINFRA = 0,080 M³/M²</t>
  </si>
  <si>
    <t xml:space="preserve">Volume/Consumo = </t>
  </si>
  <si>
    <t xml:space="preserve">Distância KM = </t>
  </si>
  <si>
    <t xml:space="preserve">Transporte (M3XKM) = </t>
  </si>
  <si>
    <t>DEMONSTRATIVO DO BDI - COM DESONERAÇÃO - OBRA RODOVIÁRIA</t>
  </si>
  <si>
    <t>ÁREA DOS TRECHOS (M²)</t>
  </si>
  <si>
    <t>RO-43971</t>
  </si>
  <si>
    <t>PAVIMENTO DE ALVENARIA POLIÉDRICA COM 8,0 CM DE ESPESSURA (EXECUÇÃO, INCLUINDO O FORNECIMENTO DO MATERIAL DO COLCHÃO DE ASSENTAMENTO E DAS PEDRAS; EXCLUI OS TRANSPORTES DOS MATERIAIS)</t>
  </si>
  <si>
    <t>VIAS</t>
  </si>
  <si>
    <t>Compr.</t>
  </si>
  <si>
    <t>Área total</t>
  </si>
  <si>
    <t>Total:</t>
  </si>
  <si>
    <t>RUA CLEITON CAETANO DA SILVA</t>
  </si>
  <si>
    <t>RUA LIDIANE DORNELIS</t>
  </si>
  <si>
    <t>RUA JOSÉ LOURENÇO</t>
  </si>
  <si>
    <t>RUA ZEZÉ PEREIRA</t>
  </si>
  <si>
    <t>Largura</t>
  </si>
  <si>
    <t>DRENAGEM</t>
  </si>
  <si>
    <t>DMT:</t>
  </si>
  <si>
    <t xml:space="preserve">Transporte DMT (média) (KM) = </t>
  </si>
  <si>
    <t xml:space="preserve">Transporte Total do item (tXKM) = </t>
  </si>
  <si>
    <t>RO-41376</t>
  </si>
  <si>
    <t>ED-14762</t>
  </si>
  <si>
    <t>SARJETA DE CONCRETO URBANO (SCU), TIPO 1, COM FCK 15 MPA, LARGURA DE 50CM COM INCLINAÇÃO DE 3%, ESP. 7CM, PADRÃO DER-MG, EXCLUSIVE MEIO-FIO, INCLUSIVE ESCAVAÇÃO, APILAOMENTO E TRANSPORTE COM RETIRADA DO MATERIAL ESCAVADO (EM CAÇAMBA)</t>
  </si>
  <si>
    <t>M</t>
  </si>
  <si>
    <t>Cotas</t>
  </si>
  <si>
    <t>Extensão</t>
  </si>
  <si>
    <t>(18,00*2)</t>
  </si>
  <si>
    <t>(46,00*2)</t>
  </si>
  <si>
    <t>(92,00*2)-(9,00*2)</t>
  </si>
  <si>
    <t xml:space="preserve">Transporte Total do item (M³XKM) = </t>
  </si>
  <si>
    <t>RO-41344</t>
  </si>
  <si>
    <t>TRANSPORTE DE MATERIAL DE JAZIDA PARA CONSERVAÇÃO. DISTÂNCIA MÉDIA DE TRANSPORTE &gt; 50,10 KM (AREIA)</t>
  </si>
  <si>
    <t>ED-51139</t>
  </si>
  <si>
    <t>GUIA DE MEIO-FIO, EM CONCRETO COM FCK 20MPA, PRÉ- MOLDADA, MFC-01 PADRÃO DER-MG, DIMENSÕES (12X16,7X35)CM , EXCLUSIVE SARJETA, INCLUSIVE ESCAVAÇÃO, APILOAMENTO E TRANSPORTE COM RETIRADA DO MATERIAL ESCAVADO (EM CAÇAMBA)</t>
  </si>
  <si>
    <t>Leonel César de Oliveira</t>
  </si>
  <si>
    <r>
      <t>CREA-MG N</t>
    </r>
    <r>
      <rPr>
        <sz val="10"/>
        <rFont val="Calibri"/>
        <family val="2"/>
        <scheme val="minor"/>
      </rPr>
      <t>º</t>
    </r>
    <r>
      <rPr>
        <sz val="10"/>
        <rFont val="Abadi"/>
        <family val="2"/>
      </rPr>
      <t>: 256.330/D</t>
    </r>
  </si>
  <si>
    <t>Gaspar Carlos Filho</t>
  </si>
  <si>
    <t>Prefeito Municipal de Quartel Geral/MG</t>
  </si>
  <si>
    <t xml:space="preserve">Quartel Geral/MG, </t>
  </si>
  <si>
    <t>TRANSPORTE DE MATERIAL DE QUALQUER NATUREZA. DISTÂNCIA MÉDIA DE TRANSPORTE &gt;= 50,10 KM  (ALVENARIA POLIÉDRICA)</t>
  </si>
  <si>
    <t>*Uma placa por bairro, conforme padrão exigido pelo Órgão.</t>
  </si>
  <si>
    <t>Largura + 0,5m de cada lado de sarjeta</t>
  </si>
  <si>
    <t>(52,49+47,19+21,00+6,51+30,00+30,00)</t>
  </si>
  <si>
    <t>(52,49+21,00+6,51+30,00+30,00)</t>
  </si>
  <si>
    <t>PREFEITURA MUNICIPAL DE QUARTEL GERAL</t>
  </si>
  <si>
    <t>RUA HIPOLITO PINTO, 240 - CENTRO - TELEFAX (37) 3543-1266</t>
  </si>
  <si>
    <t>Cep: 35.625-000 - QUARTEL GERAL - ESTADO DE MINAS GERAIS</t>
  </si>
  <si>
    <t>Endereço eletônico: gabinete@quartelgeral.mg.gov.br</t>
  </si>
  <si>
    <t>ADMINISTRAÇÃO 2021 - 2024</t>
  </si>
  <si>
    <t>PLANILHA ORÇAMENTÁRIA DE CUSTOS</t>
  </si>
  <si>
    <t>PREFEITURA: Prefeitura Municipal de Quartel Geral</t>
  </si>
  <si>
    <t xml:space="preserve">FOLHA Nº: </t>
  </si>
  <si>
    <t>OBRA: CALÇAMENTO POLIÉDRICO EM DIVERSAS RUAS</t>
  </si>
  <si>
    <t>DATA: 03/11/2021</t>
  </si>
  <si>
    <t>LOCAL:  RUA CLEITON CAETANO DA SILVA, RUA LIDIANE DORNELIS, RUA JOSÉ LOURENÇO, RUA ZEZÉ PEREIRA</t>
  </si>
  <si>
    <t>FORMA DE EXECUÇÃO: 6 Meses</t>
  </si>
  <si>
    <t>BAIRRO: ANA FERREIRA DA COSTA, BAIRRO NOVO QUARTEL</t>
  </si>
  <si>
    <t>REGIÃO/MÊS DE REFERÊNCIA: Região Central - SINAP ABRIL/2023 com desoneração</t>
  </si>
  <si>
    <t>(  X  )</t>
  </si>
  <si>
    <t>REGIÃO/MÊS DE REFERÊNCIA: Região Central - SETOP JANEIRO/2023 com desoneração</t>
  </si>
  <si>
    <t>BDI ADOTADO SOBRE 3%</t>
  </si>
  <si>
    <t>REGIÃO/MÊS DE REFERÊNCIA: Região Central - SUDECAP ABRIL /2023 com desoneração</t>
  </si>
  <si>
    <t>PRAZO DE EXECUÇÃO: 6 Meses</t>
  </si>
  <si>
    <t>LDI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</si>
</sst>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* #,##0.00_);_(* \(#,##0.00\);_(* &quot;-&quot;??_);_(@_)"/>
    <numFmt numFmtId="166" formatCode="_([$€-2]* #,##0.00_);_([$€-2]* \(#,##0.00\);_([$€-2]* &quot;-&quot;??_)"/>
    <numFmt numFmtId="167" formatCode="#,#00"/>
    <numFmt numFmtId="168" formatCode="_(&quot;R$ &quot;* #,##0.00_);_(&quot;R$ &quot;* \(#,##0.00\);_(&quot;R$ &quot;* &quot;-&quot;??_);_(@_)"/>
    <numFmt numFmtId="169" formatCode="&quot;R$&quot;\ #,##0_);[Red]\(&quot;R$&quot;\ #,##0\)"/>
    <numFmt numFmtId="170" formatCode="&quot;R$&quot;\ #,##0.00_);\(&quot;R$&quot;\ #,##0.00\)"/>
    <numFmt numFmtId="171" formatCode="%#,#00"/>
    <numFmt numFmtId="172" formatCode="#.##000"/>
    <numFmt numFmtId="173" formatCode="#,"/>
    <numFmt numFmtId="174" formatCode="&quot;R$&quot;#,##0.00"/>
    <numFmt numFmtId="175" formatCode="0.000%"/>
    <numFmt numFmtId="176" formatCode="#,##0.00&quot; m&quot;"/>
    <numFmt numFmtId="177" formatCode="#,##0.00&quot; m²&quot;"/>
    <numFmt numFmtId="178" formatCode="&quot;R$&quot;\ #,##0.00"/>
    <numFmt numFmtId="179" formatCode="#,##0.00&quot; km&quot;"/>
    <numFmt numFmtId="180" formatCode="#,##0.00&quot; txkm&quot;"/>
    <numFmt numFmtId="181" formatCode="#,##0.00&quot; m³xkm&quot;"/>
    <numFmt numFmtId="182" formatCode="#,##0.00&quot; m³&quot;"/>
  </numFmts>
  <fonts count="6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sz val="1"/>
      <color indexed="8"/>
      <name val="Courier"/>
      <family val="3"/>
    </font>
    <font>
      <sz val="11"/>
      <color indexed="8"/>
      <name val="Calibri"/>
      <family val="2"/>
    </font>
    <font>
      <sz val="10"/>
      <color rgb="FF000000"/>
      <name val="Arial1"/>
    </font>
    <font>
      <sz val="11"/>
      <color indexed="17"/>
      <name val="Calibri"/>
      <family val="2"/>
    </font>
    <font>
      <b/>
      <sz val="12"/>
      <name val="Helv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‚l‚r ‚oƒSƒVƒbƒN"/>
      <family val="3"/>
      <charset val="128"/>
    </font>
    <font>
      <b/>
      <sz val="11"/>
      <name val="Helv"/>
    </font>
    <font>
      <sz val="11"/>
      <color indexed="60"/>
      <name val="Calibri"/>
      <family val="2"/>
    </font>
    <font>
      <sz val="11"/>
      <name val="‚l‚r ‚o–¾’©"/>
      <family val="1"/>
      <charset val="128"/>
    </font>
    <font>
      <sz val="1"/>
      <color indexed="18"/>
      <name val="Courier"/>
      <family val="3"/>
    </font>
    <font>
      <sz val="10"/>
      <color indexed="8"/>
      <name val="Times New Roman"/>
      <family val="2"/>
    </font>
    <font>
      <b/>
      <sz val="9"/>
      <name val="Times New Roman"/>
      <family val="1"/>
    </font>
    <font>
      <b/>
      <sz val="15"/>
      <color indexed="62"/>
      <name val="Calibri"/>
      <family val="2"/>
    </font>
    <font>
      <b/>
      <sz val="1"/>
      <color indexed="8"/>
      <name val="Courier"/>
      <family val="3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badi"/>
      <family val="2"/>
    </font>
    <font>
      <b/>
      <sz val="10"/>
      <name val="Abadi"/>
      <family val="2"/>
    </font>
    <font>
      <sz val="10"/>
      <color indexed="8"/>
      <name val="Abadi"/>
      <family val="2"/>
    </font>
    <font>
      <sz val="10"/>
      <color rgb="FFFF0000"/>
      <name val="Abadi"/>
      <family val="2"/>
    </font>
    <font>
      <b/>
      <sz val="8"/>
      <name val="Abadi"/>
      <family val="2"/>
    </font>
    <font>
      <sz val="8"/>
      <name val="Abadi"/>
      <family val="2"/>
    </font>
    <font>
      <b/>
      <sz val="10"/>
      <name val="Abadi Extra Light"/>
      <family val="2"/>
    </font>
    <font>
      <sz val="10"/>
      <name val="Abadi Extra Light"/>
      <family val="2"/>
    </font>
    <font>
      <b/>
      <sz val="9"/>
      <name val="Abadi Extra Light"/>
      <family val="2"/>
    </font>
    <font>
      <b/>
      <sz val="9"/>
      <color indexed="8"/>
      <name val="Abadi Extra Light"/>
      <family val="2"/>
    </font>
    <font>
      <sz val="9"/>
      <color indexed="8"/>
      <name val="Abadi Extra Light"/>
      <family val="2"/>
    </font>
    <font>
      <sz val="12"/>
      <name val="Arial Black"/>
      <family val="2"/>
    </font>
    <font>
      <b/>
      <sz val="8"/>
      <color theme="0"/>
      <name val="Arial"/>
      <family val="2"/>
    </font>
    <font>
      <b/>
      <vertAlign val="superscript"/>
      <sz val="8"/>
      <color theme="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u/>
      <sz val="8"/>
      <name val="Arial"/>
      <family val="2"/>
    </font>
    <font>
      <sz val="8"/>
      <color theme="1"/>
      <name val="Arial"/>
      <family val="2"/>
    </font>
    <font>
      <sz val="10"/>
      <name val="Arial Black"/>
      <family val="2"/>
    </font>
    <font>
      <b/>
      <sz val="10"/>
      <name val="Arial Black"/>
      <family val="2"/>
    </font>
    <font>
      <sz val="10"/>
      <color rgb="FFFF0000"/>
      <name val="Arial Black"/>
      <family val="2"/>
    </font>
    <font>
      <b/>
      <sz val="9"/>
      <name val="Arial Black"/>
      <family val="2"/>
    </font>
    <font>
      <b/>
      <sz val="8"/>
      <name val="Arial Black"/>
      <family val="2"/>
    </font>
    <font>
      <sz val="9"/>
      <name val="Arial Black"/>
      <family val="2"/>
    </font>
    <font>
      <sz val="8"/>
      <name val="Arial Black"/>
      <family val="2"/>
    </font>
    <font>
      <b/>
      <sz val="10"/>
      <name val="Abadi"/>
      <family val="2"/>
    </font>
    <font>
      <sz val="8"/>
      <color indexed="8"/>
      <name val="Abadi"/>
      <family val="2"/>
    </font>
    <font>
      <b/>
      <sz val="8"/>
      <color theme="3"/>
      <name val="Abadi"/>
      <family val="2"/>
    </font>
    <font>
      <b/>
      <sz val="8"/>
      <color indexed="8"/>
      <name val="Abadi"/>
      <family val="2"/>
    </font>
    <font>
      <b/>
      <u/>
      <sz val="12"/>
      <name val="Arial Black"/>
      <family val="2"/>
    </font>
    <font>
      <sz val="8"/>
      <color theme="1"/>
      <name val="Arial Black"/>
      <family val="2"/>
    </font>
    <font>
      <b/>
      <sz val="9"/>
      <name val="Abadi"/>
      <family val="2"/>
    </font>
    <font>
      <sz val="9"/>
      <name val="Abadi"/>
      <family val="2"/>
    </font>
    <font>
      <sz val="9"/>
      <color rgb="FFFF0000"/>
      <name val="Arial Black"/>
      <family val="2"/>
    </font>
    <font>
      <b/>
      <sz val="13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</font>
    <font>
      <b/>
      <sz val="10"/>
      <color indexed="8"/>
      <name val="Arial"/>
    </font>
    <font>
      <b/>
      <sz val="10"/>
      <color indexed="8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0"/>
      </patternFill>
    </fill>
    <fill>
      <patternFill patternType="solid">
        <fgColor indexed="62"/>
      </patternFill>
    </fill>
    <fill>
      <patternFill patternType="solid">
        <fgColor indexed="55"/>
        <bgColor indexed="23"/>
      </patternFill>
    </fill>
    <fill>
      <patternFill patternType="solid">
        <fgColor indexed="42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rgb="FFC0504D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</fills>
  <borders count="4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theme="1"/>
      </right>
      <top style="hair">
        <color theme="1"/>
      </top>
      <bottom/>
      <diagonal/>
    </border>
    <border>
      <left/>
      <right/>
      <top style="hair">
        <color theme="1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/>
      <bottom/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68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6" fillId="0" borderId="0"/>
    <xf numFmtId="43" fontId="7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9" fillId="8" borderId="16" applyNumberFormat="0" applyAlignment="0" applyProtection="0"/>
    <xf numFmtId="0" fontId="10" fillId="0" borderId="0">
      <protection locked="0"/>
    </xf>
    <xf numFmtId="166" fontId="6" fillId="0" borderId="0" applyFont="0" applyFill="0" applyBorder="0" applyAlignment="0" applyProtection="0"/>
    <xf numFmtId="0" fontId="11" fillId="0" borderId="0"/>
    <xf numFmtId="0" fontId="11" fillId="0" borderId="0"/>
    <xf numFmtId="165" fontId="12" fillId="0" borderId="0" applyBorder="0" applyProtection="0"/>
    <xf numFmtId="167" fontId="10" fillId="0" borderId="0">
      <protection locked="0"/>
    </xf>
    <xf numFmtId="0" fontId="13" fillId="9" borderId="0" applyNumberFormat="0" applyBorder="0" applyAlignment="0" applyProtection="0"/>
    <xf numFmtId="0" fontId="14" fillId="0" borderId="0">
      <alignment horizontal="left"/>
    </xf>
    <xf numFmtId="0" fontId="15" fillId="10" borderId="17" applyNumberFormat="0" applyAlignment="0" applyProtection="0"/>
    <xf numFmtId="0" fontId="16" fillId="0" borderId="18" applyNumberFormat="0" applyFill="0" applyAlignment="0" applyProtection="0"/>
    <xf numFmtId="38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0" fontId="18" fillId="0" borderId="7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19" fillId="11" borderId="0" applyNumberFormat="0" applyBorder="0" applyAlignment="0" applyProtection="0"/>
    <xf numFmtId="0" fontId="6" fillId="0" borderId="0"/>
    <xf numFmtId="0" fontId="6" fillId="0" borderId="0"/>
    <xf numFmtId="0" fontId="2" fillId="0" borderId="0"/>
    <xf numFmtId="0" fontId="6" fillId="12" borderId="19" applyNumberFormat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1" fontId="10" fillId="0" borderId="0">
      <protection locked="0"/>
    </xf>
    <xf numFmtId="172" fontId="10" fillId="0" borderId="0">
      <protection locked="0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73" fontId="21" fillId="0" borderId="0">
      <protection locked="0"/>
    </xf>
    <xf numFmtId="165" fontId="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8" fillId="0" borderId="0"/>
    <xf numFmtId="0" fontId="23" fillId="4" borderId="4">
      <alignment wrapText="1"/>
    </xf>
    <xf numFmtId="0" fontId="23" fillId="4" borderId="4">
      <alignment wrapText="1"/>
    </xf>
    <xf numFmtId="0" fontId="24" fillId="0" borderId="20" applyNumberFormat="0" applyFill="0" applyAlignment="0" applyProtection="0"/>
    <xf numFmtId="173" fontId="25" fillId="0" borderId="0">
      <protection locked="0"/>
    </xf>
    <xf numFmtId="173" fontId="25" fillId="0" borderId="0">
      <protection locked="0"/>
    </xf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3" fillId="0" borderId="0"/>
  </cellStyleXfs>
  <cellXfs count="362">
    <xf numFmtId="0" fontId="0" fillId="0" borderId="0" xfId="0"/>
    <xf numFmtId="0" fontId="30" fillId="0" borderId="0" xfId="0" applyFont="1"/>
    <xf numFmtId="0" fontId="31" fillId="0" borderId="0" xfId="0" applyFont="1"/>
    <xf numFmtId="4" fontId="30" fillId="0" borderId="0" xfId="0" applyNumberFormat="1" applyFont="1"/>
    <xf numFmtId="0" fontId="32" fillId="0" borderId="11" xfId="0" applyFont="1" applyBorder="1" applyAlignment="1">
      <alignment horizontal="center" vertical="center" wrapText="1"/>
    </xf>
    <xf numFmtId="0" fontId="28" fillId="0" borderId="11" xfId="0" applyFont="1" applyBorder="1" applyAlignment="1">
      <alignment vertical="center"/>
    </xf>
    <xf numFmtId="0" fontId="28" fillId="0" borderId="10" xfId="0" applyFont="1" applyBorder="1" applyAlignment="1">
      <alignment vertical="center"/>
    </xf>
    <xf numFmtId="0" fontId="28" fillId="0" borderId="11" xfId="0" applyFont="1" applyBorder="1"/>
    <xf numFmtId="0" fontId="28" fillId="0" borderId="0" xfId="0" applyFont="1"/>
    <xf numFmtId="0" fontId="28" fillId="0" borderId="10" xfId="0" applyFont="1" applyBorder="1"/>
    <xf numFmtId="0" fontId="33" fillId="0" borderId="11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30" fillId="0" borderId="14" xfId="0" applyFont="1" applyBorder="1"/>
    <xf numFmtId="0" fontId="30" fillId="0" borderId="9" xfId="0" applyFont="1" applyBorder="1"/>
    <xf numFmtId="4" fontId="30" fillId="0" borderId="9" xfId="0" applyNumberFormat="1" applyFont="1" applyBorder="1"/>
    <xf numFmtId="0" fontId="30" fillId="0" borderId="15" xfId="0" applyFont="1" applyBorder="1"/>
    <xf numFmtId="0" fontId="35" fillId="13" borderId="0" xfId="3" applyFont="1" applyFill="1"/>
    <xf numFmtId="49" fontId="37" fillId="13" borderId="4" xfId="3" applyNumberFormat="1" applyFont="1" applyFill="1" applyBorder="1" applyAlignment="1">
      <alignment horizontal="center" vertical="center" wrapText="1"/>
    </xf>
    <xf numFmtId="10" fontId="37" fillId="13" borderId="4" xfId="3" applyNumberFormat="1" applyFont="1" applyFill="1" applyBorder="1" applyAlignment="1">
      <alignment horizontal="center" vertical="center" wrapText="1"/>
    </xf>
    <xf numFmtId="10" fontId="37" fillId="2" borderId="4" xfId="3" applyNumberFormat="1" applyFont="1" applyFill="1" applyBorder="1" applyAlignment="1">
      <alignment horizontal="center" vertical="center" wrapText="1"/>
    </xf>
    <xf numFmtId="0" fontId="35" fillId="13" borderId="0" xfId="3" applyFont="1" applyFill="1" applyAlignment="1">
      <alignment vertical="center"/>
    </xf>
    <xf numFmtId="49" fontId="38" fillId="13" borderId="4" xfId="3" applyNumberFormat="1" applyFont="1" applyFill="1" applyBorder="1" applyAlignment="1">
      <alignment horizontal="center" vertical="center" wrapText="1"/>
    </xf>
    <xf numFmtId="0" fontId="34" fillId="13" borderId="11" xfId="3" applyFont="1" applyFill="1" applyBorder="1" applyAlignment="1">
      <alignment wrapText="1"/>
    </xf>
    <xf numFmtId="0" fontId="35" fillId="0" borderId="9" xfId="3" applyFont="1" applyBorder="1" applyAlignment="1">
      <alignment vertical="center"/>
    </xf>
    <xf numFmtId="0" fontId="35" fillId="13" borderId="0" xfId="3" applyFont="1" applyFill="1" applyAlignment="1">
      <alignment wrapText="1"/>
    </xf>
    <xf numFmtId="0" fontId="34" fillId="13" borderId="11" xfId="3" applyFont="1" applyFill="1" applyBorder="1"/>
    <xf numFmtId="0" fontId="35" fillId="13" borderId="11" xfId="3" applyFont="1" applyFill="1" applyBorder="1"/>
    <xf numFmtId="0" fontId="36" fillId="13" borderId="11" xfId="3" applyFont="1" applyFill="1" applyBorder="1"/>
    <xf numFmtId="0" fontId="35" fillId="13" borderId="14" xfId="3" applyFont="1" applyFill="1" applyBorder="1"/>
    <xf numFmtId="0" fontId="35" fillId="13" borderId="9" xfId="3" applyFont="1" applyFill="1" applyBorder="1"/>
    <xf numFmtId="0" fontId="35" fillId="13" borderId="9" xfId="3" applyFont="1" applyFill="1" applyBorder="1" applyAlignment="1">
      <alignment wrapText="1"/>
    </xf>
    <xf numFmtId="174" fontId="38" fillId="13" borderId="4" xfId="66" applyNumberFormat="1" applyFont="1" applyFill="1" applyBorder="1" applyAlignment="1">
      <alignment horizontal="center" vertical="center" wrapText="1"/>
    </xf>
    <xf numFmtId="174" fontId="37" fillId="13" borderId="4" xfId="3" applyNumberFormat="1" applyFont="1" applyFill="1" applyBorder="1" applyAlignment="1">
      <alignment horizontal="center" vertical="center" wrapText="1"/>
    </xf>
    <xf numFmtId="0" fontId="29" fillId="0" borderId="8" xfId="3" applyFont="1" applyBorder="1" applyAlignment="1">
      <alignment horizontal="center" vertical="center"/>
    </xf>
    <xf numFmtId="0" fontId="28" fillId="0" borderId="9" xfId="3" applyFont="1" applyBorder="1" applyAlignment="1">
      <alignment horizontal="center" vertical="center"/>
    </xf>
    <xf numFmtId="0" fontId="28" fillId="0" borderId="9" xfId="0" applyFont="1" applyBorder="1"/>
    <xf numFmtId="0" fontId="28" fillId="0" borderId="14" xfId="0" applyFont="1" applyBorder="1"/>
    <xf numFmtId="0" fontId="28" fillId="0" borderId="15" xfId="0" applyFont="1" applyBorder="1"/>
    <xf numFmtId="10" fontId="42" fillId="0" borderId="22" xfId="67" applyNumberFormat="1" applyFont="1" applyBorder="1" applyAlignment="1">
      <alignment horizontal="center" vertical="center"/>
    </xf>
    <xf numFmtId="10" fontId="4" fillId="0" borderId="24" xfId="7" applyNumberFormat="1" applyFont="1" applyBorder="1" applyAlignment="1">
      <alignment horizontal="center" vertical="center"/>
    </xf>
    <xf numFmtId="10" fontId="4" fillId="0" borderId="22" xfId="67" applyNumberFormat="1" applyFont="1" applyBorder="1" applyAlignment="1">
      <alignment horizontal="center" vertical="center"/>
    </xf>
    <xf numFmtId="10" fontId="42" fillId="0" borderId="24" xfId="7" applyNumberFormat="1" applyFont="1" applyBorder="1" applyAlignment="1">
      <alignment horizontal="center" vertical="center"/>
    </xf>
    <xf numFmtId="10" fontId="45" fillId="0" borderId="24" xfId="7" applyNumberFormat="1" applyFont="1" applyBorder="1" applyAlignment="1">
      <alignment horizontal="center" vertical="center"/>
    </xf>
    <xf numFmtId="0" fontId="0" fillId="0" borderId="11" xfId="0" applyBorder="1"/>
    <xf numFmtId="0" fontId="0" fillId="0" borderId="10" xfId="0" applyBorder="1"/>
    <xf numFmtId="0" fontId="28" fillId="0" borderId="11" xfId="0" applyFont="1" applyBorder="1" applyAlignment="1">
      <alignment horizontal="right"/>
    </xf>
    <xf numFmtId="14" fontId="28" fillId="0" borderId="0" xfId="0" applyNumberFormat="1" applyFont="1"/>
    <xf numFmtId="174" fontId="28" fillId="0" borderId="10" xfId="0" applyNumberFormat="1" applyFont="1" applyBorder="1"/>
    <xf numFmtId="0" fontId="28" fillId="0" borderId="0" xfId="0" applyFont="1" applyAlignment="1">
      <alignment horizontal="right"/>
    </xf>
    <xf numFmtId="16" fontId="28" fillId="0" borderId="0" xfId="0" applyNumberFormat="1" applyFont="1"/>
    <xf numFmtId="17" fontId="28" fillId="0" borderId="10" xfId="0" applyNumberFormat="1" applyFont="1" applyBorder="1" applyAlignment="1">
      <alignment horizontal="center" vertical="center"/>
    </xf>
    <xf numFmtId="0" fontId="54" fillId="0" borderId="0" xfId="0" applyFont="1"/>
    <xf numFmtId="0" fontId="32" fillId="3" borderId="5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 wrapText="1"/>
    </xf>
    <xf numFmtId="49" fontId="32" fillId="3" borderId="1" xfId="0" applyNumberFormat="1" applyFont="1" applyFill="1" applyBorder="1" applyAlignment="1">
      <alignment horizontal="center" vertical="center" wrapText="1"/>
    </xf>
    <xf numFmtId="2" fontId="33" fillId="3" borderId="1" xfId="2" applyNumberFormat="1" applyFont="1" applyFill="1" applyBorder="1" applyAlignment="1">
      <alignment horizontal="center" vertical="center" wrapText="1"/>
    </xf>
    <xf numFmtId="4" fontId="33" fillId="3" borderId="1" xfId="0" applyNumberFormat="1" applyFont="1" applyFill="1" applyBorder="1" applyAlignment="1">
      <alignment horizontal="center" vertical="center" wrapText="1"/>
    </xf>
    <xf numFmtId="174" fontId="32" fillId="3" borderId="6" xfId="0" applyNumberFormat="1" applyFont="1" applyFill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1" fontId="33" fillId="0" borderId="4" xfId="0" applyNumberFormat="1" applyFont="1" applyBorder="1" applyAlignment="1">
      <alignment horizontal="center" vertical="center" wrapText="1"/>
    </xf>
    <xf numFmtId="0" fontId="33" fillId="0" borderId="4" xfId="0" applyFont="1" applyBorder="1" applyAlignment="1">
      <alignment horizontal="left" vertical="center" wrapText="1"/>
    </xf>
    <xf numFmtId="4" fontId="55" fillId="0" borderId="4" xfId="0" applyNumberFormat="1" applyFont="1" applyBorder="1" applyAlignment="1">
      <alignment horizontal="center" vertical="center" wrapText="1"/>
    </xf>
    <xf numFmtId="174" fontId="33" fillId="0" borderId="4" xfId="0" applyNumberFormat="1" applyFont="1" applyBorder="1" applyAlignment="1">
      <alignment horizontal="center" vertical="center" wrapText="1"/>
    </xf>
    <xf numFmtId="0" fontId="56" fillId="3" borderId="0" xfId="0" applyFont="1" applyFill="1"/>
    <xf numFmtId="49" fontId="33" fillId="0" borderId="4" xfId="0" applyNumberFormat="1" applyFont="1" applyBorder="1" applyAlignment="1">
      <alignment horizontal="center" vertical="center" wrapText="1"/>
    </xf>
    <xf numFmtId="0" fontId="33" fillId="0" borderId="5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49" fontId="33" fillId="0" borderId="1" xfId="0" applyNumberFormat="1" applyFont="1" applyBorder="1" applyAlignment="1">
      <alignment horizontal="center" vertical="center" wrapText="1"/>
    </xf>
    <xf numFmtId="0" fontId="33" fillId="0" borderId="1" xfId="0" applyFont="1" applyBorder="1" applyAlignment="1">
      <alignment horizontal="left" vertical="center" wrapText="1"/>
    </xf>
    <xf numFmtId="4" fontId="55" fillId="0" borderId="1" xfId="0" applyNumberFormat="1" applyFont="1" applyBorder="1" applyAlignment="1">
      <alignment horizontal="center" vertical="center" wrapText="1"/>
    </xf>
    <xf numFmtId="174" fontId="33" fillId="0" borderId="1" xfId="0" applyNumberFormat="1" applyFont="1" applyBorder="1" applyAlignment="1">
      <alignment horizontal="center" vertical="center" wrapText="1"/>
    </xf>
    <xf numFmtId="174" fontId="33" fillId="0" borderId="6" xfId="0" applyNumberFormat="1" applyFont="1" applyBorder="1" applyAlignment="1">
      <alignment horizontal="center" vertical="center" wrapText="1"/>
    </xf>
    <xf numFmtId="0" fontId="46" fillId="14" borderId="0" xfId="3" applyFont="1" applyFill="1"/>
    <xf numFmtId="0" fontId="46" fillId="0" borderId="0" xfId="3" applyFont="1"/>
    <xf numFmtId="0" fontId="46" fillId="0" borderId="11" xfId="3" applyFont="1" applyBorder="1" applyAlignment="1" applyProtection="1">
      <alignment vertical="center" wrapText="1"/>
      <protection locked="0"/>
    </xf>
    <xf numFmtId="0" fontId="47" fillId="4" borderId="11" xfId="3" applyFont="1" applyFill="1" applyBorder="1" applyAlignment="1" applyProtection="1">
      <alignment horizontal="center" vertical="center"/>
      <protection locked="0"/>
    </xf>
    <xf numFmtId="0" fontId="46" fillId="0" borderId="0" xfId="6" applyFont="1" applyAlignment="1">
      <alignment vertical="center"/>
    </xf>
    <xf numFmtId="49" fontId="46" fillId="0" borderId="11" xfId="4" applyNumberFormat="1" applyFont="1" applyFill="1" applyBorder="1" applyAlignment="1" applyProtection="1">
      <alignment horizontal="center" vertical="center" wrapText="1"/>
      <protection locked="0"/>
    </xf>
    <xf numFmtId="49" fontId="46" fillId="0" borderId="0" xfId="4" applyNumberFormat="1" applyFont="1" applyFill="1" applyBorder="1" applyAlignment="1" applyProtection="1">
      <alignment horizontal="center" vertical="center" wrapText="1"/>
      <protection locked="0"/>
    </xf>
    <xf numFmtId="165" fontId="46" fillId="0" borderId="0" xfId="5" applyNumberFormat="1" applyFont="1" applyBorder="1" applyAlignment="1" applyProtection="1">
      <alignment horizontal="left" vertical="center"/>
      <protection hidden="1"/>
    </xf>
    <xf numFmtId="165" fontId="46" fillId="0" borderId="0" xfId="5" applyNumberFormat="1" applyFont="1" applyBorder="1" applyAlignment="1" applyProtection="1">
      <alignment horizontal="center" vertical="center"/>
      <protection locked="0"/>
    </xf>
    <xf numFmtId="0" fontId="46" fillId="0" borderId="10" xfId="6" applyFont="1" applyBorder="1" applyAlignment="1">
      <alignment vertical="center"/>
    </xf>
    <xf numFmtId="165" fontId="46" fillId="0" borderId="0" xfId="5" applyNumberFormat="1" applyFont="1" applyFill="1" applyBorder="1" applyAlignment="1" applyProtection="1">
      <alignment horizontal="left" vertical="center"/>
      <protection hidden="1"/>
    </xf>
    <xf numFmtId="165" fontId="46" fillId="0" borderId="0" xfId="5" applyNumberFormat="1" applyFont="1" applyFill="1" applyBorder="1" applyAlignment="1" applyProtection="1">
      <alignment horizontal="center" vertical="center"/>
      <protection locked="0"/>
    </xf>
    <xf numFmtId="43" fontId="46" fillId="0" borderId="11" xfId="3" applyNumberFormat="1" applyFont="1" applyBorder="1" applyAlignment="1" applyProtection="1">
      <alignment horizontal="center" vertical="center"/>
      <protection locked="0"/>
    </xf>
    <xf numFmtId="0" fontId="46" fillId="0" borderId="10" xfId="3" applyFont="1" applyBorder="1" applyAlignment="1" applyProtection="1">
      <alignment vertical="center" wrapText="1"/>
      <protection locked="0"/>
    </xf>
    <xf numFmtId="0" fontId="46" fillId="14" borderId="0" xfId="6" applyFont="1" applyFill="1" applyAlignment="1">
      <alignment vertical="center"/>
    </xf>
    <xf numFmtId="0" fontId="46" fillId="0" borderId="14" xfId="3" applyFont="1" applyBorder="1" applyAlignment="1" applyProtection="1">
      <alignment vertical="center" wrapText="1"/>
      <protection locked="0"/>
    </xf>
    <xf numFmtId="0" fontId="46" fillId="0" borderId="9" xfId="3" applyFont="1" applyBorder="1" applyAlignment="1" applyProtection="1">
      <alignment vertical="center" wrapText="1"/>
      <protection locked="0"/>
    </xf>
    <xf numFmtId="0" fontId="46" fillId="0" borderId="15" xfId="3" applyFont="1" applyBorder="1" applyAlignment="1" applyProtection="1">
      <alignment vertical="center" wrapText="1"/>
      <protection locked="0"/>
    </xf>
    <xf numFmtId="0" fontId="48" fillId="0" borderId="11" xfId="3" applyFont="1" applyBorder="1" applyAlignment="1">
      <alignment horizontal="center" vertical="center" wrapText="1"/>
    </xf>
    <xf numFmtId="0" fontId="48" fillId="0" borderId="9" xfId="3" applyFont="1" applyBorder="1" applyAlignment="1">
      <alignment horizontal="left" vertical="center"/>
    </xf>
    <xf numFmtId="0" fontId="48" fillId="0" borderId="9" xfId="3" applyFont="1" applyBorder="1" applyAlignment="1">
      <alignment horizontal="center" vertical="center" wrapText="1"/>
    </xf>
    <xf numFmtId="0" fontId="48" fillId="0" borderId="10" xfId="3" applyFont="1" applyBorder="1" applyAlignment="1">
      <alignment horizontal="center" vertical="center" wrapText="1"/>
    </xf>
    <xf numFmtId="0" fontId="46" fillId="0" borderId="0" xfId="3" applyFont="1" applyAlignment="1">
      <alignment horizontal="right" vertical="center"/>
    </xf>
    <xf numFmtId="0" fontId="46" fillId="0" borderId="11" xfId="3" applyFont="1" applyBorder="1" applyAlignment="1">
      <alignment horizontal="center" vertical="center" wrapText="1"/>
    </xf>
    <xf numFmtId="0" fontId="46" fillId="0" borderId="0" xfId="3" applyFont="1" applyAlignment="1">
      <alignment horizontal="left" vertical="center"/>
    </xf>
    <xf numFmtId="0" fontId="46" fillId="0" borderId="0" xfId="3" applyFont="1" applyAlignment="1">
      <alignment horizontal="right" vertical="center" wrapText="1"/>
    </xf>
    <xf numFmtId="0" fontId="46" fillId="0" borderId="10" xfId="3" applyFont="1" applyBorder="1" applyAlignment="1">
      <alignment horizontal="center" vertical="center" wrapText="1"/>
    </xf>
    <xf numFmtId="0" fontId="46" fillId="0" borderId="14" xfId="3" applyFont="1" applyBorder="1" applyAlignment="1">
      <alignment horizontal="center" vertical="center" wrapText="1"/>
    </xf>
    <xf numFmtId="0" fontId="46" fillId="0" borderId="9" xfId="3" applyFont="1" applyBorder="1" applyAlignment="1">
      <alignment horizontal="center" vertical="center" wrapText="1"/>
    </xf>
    <xf numFmtId="0" fontId="46" fillId="0" borderId="9" xfId="3" applyFont="1" applyBorder="1" applyAlignment="1">
      <alignment horizontal="left" vertical="center"/>
    </xf>
    <xf numFmtId="0" fontId="46" fillId="0" borderId="9" xfId="3" applyFont="1" applyBorder="1" applyAlignment="1">
      <alignment horizontal="right" vertical="center" wrapText="1"/>
    </xf>
    <xf numFmtId="0" fontId="46" fillId="0" borderId="15" xfId="3" applyFont="1" applyBorder="1" applyAlignment="1">
      <alignment horizontal="center" vertical="center" wrapText="1"/>
    </xf>
    <xf numFmtId="0" fontId="46" fillId="0" borderId="0" xfId="3" applyFont="1" applyAlignment="1">
      <alignment horizontal="center" vertical="center" wrapText="1"/>
    </xf>
    <xf numFmtId="0" fontId="46" fillId="0" borderId="0" xfId="3" applyFont="1" applyAlignment="1">
      <alignment horizontal="center" vertical="center"/>
    </xf>
    <xf numFmtId="0" fontId="46" fillId="0" borderId="0" xfId="3" applyFont="1" applyAlignment="1">
      <alignment vertical="center"/>
    </xf>
    <xf numFmtId="0" fontId="51" fillId="5" borderId="11" xfId="3" applyFont="1" applyFill="1" applyBorder="1" applyAlignment="1" applyProtection="1">
      <alignment horizontal="center" vertical="center" wrapText="1"/>
      <protection locked="0"/>
    </xf>
    <xf numFmtId="0" fontId="51" fillId="0" borderId="0" xfId="6" applyFont="1" applyAlignment="1">
      <alignment vertical="center"/>
    </xf>
    <xf numFmtId="0" fontId="52" fillId="0" borderId="0" xfId="6" applyFont="1" applyAlignment="1">
      <alignment vertical="center"/>
    </xf>
    <xf numFmtId="0" fontId="49" fillId="5" borderId="11" xfId="3" applyFont="1" applyFill="1" applyBorder="1" applyAlignment="1" applyProtection="1">
      <alignment horizontal="center" vertical="center" wrapText="1"/>
      <protection locked="0"/>
    </xf>
    <xf numFmtId="3" fontId="49" fillId="5" borderId="11" xfId="3" applyNumberFormat="1" applyFont="1" applyFill="1" applyBorder="1" applyAlignment="1" applyProtection="1">
      <alignment horizontal="center" vertical="center" wrapText="1"/>
      <protection locked="0"/>
    </xf>
    <xf numFmtId="0" fontId="51" fillId="0" borderId="0" xfId="6" applyFont="1" applyAlignment="1">
      <alignment horizontal="left" vertical="center"/>
    </xf>
    <xf numFmtId="43" fontId="52" fillId="0" borderId="4" xfId="3" applyNumberFormat="1" applyFont="1" applyBorder="1" applyAlignment="1" applyProtection="1">
      <alignment horizontal="center" vertical="center"/>
      <protection locked="0"/>
    </xf>
    <xf numFmtId="165" fontId="50" fillId="15" borderId="4" xfId="8" applyNumberFormat="1" applyFont="1" applyFill="1" applyBorder="1" applyAlignment="1">
      <alignment horizontal="left" vertical="center"/>
    </xf>
    <xf numFmtId="0" fontId="52" fillId="0" borderId="10" xfId="6" applyFont="1" applyBorder="1" applyAlignment="1">
      <alignment vertical="center"/>
    </xf>
    <xf numFmtId="165" fontId="52" fillId="0" borderId="0" xfId="5" applyNumberFormat="1" applyFont="1" applyFill="1" applyBorder="1" applyAlignment="1" applyProtection="1">
      <alignment horizontal="center" vertical="center"/>
      <protection locked="0"/>
    </xf>
    <xf numFmtId="165" fontId="52" fillId="0" borderId="0" xfId="5" applyNumberFormat="1" applyFont="1" applyFill="1" applyBorder="1" applyAlignment="1" applyProtection="1">
      <alignment horizontal="left" vertical="center"/>
      <protection hidden="1"/>
    </xf>
    <xf numFmtId="4" fontId="52" fillId="15" borderId="4" xfId="8" applyNumberFormat="1" applyFont="1" applyFill="1" applyBorder="1" applyAlignment="1" applyProtection="1">
      <alignment horizontal="center" vertical="center"/>
      <protection hidden="1"/>
    </xf>
    <xf numFmtId="176" fontId="58" fillId="14" borderId="4" xfId="2" applyNumberFormat="1" applyFont="1" applyFill="1" applyBorder="1" applyAlignment="1">
      <alignment horizontal="center" vertical="center"/>
    </xf>
    <xf numFmtId="177" fontId="58" fillId="14" borderId="4" xfId="2" applyNumberFormat="1" applyFont="1" applyFill="1" applyBorder="1" applyAlignment="1">
      <alignment horizontal="center" vertical="center"/>
    </xf>
    <xf numFmtId="174" fontId="59" fillId="0" borderId="4" xfId="0" applyNumberFormat="1" applyFont="1" applyBorder="1" applyAlignment="1">
      <alignment horizontal="center" vertical="center" wrapText="1"/>
    </xf>
    <xf numFmtId="0" fontId="34" fillId="13" borderId="10" xfId="3" applyFont="1" applyFill="1" applyBorder="1" applyAlignment="1">
      <alignment wrapText="1"/>
    </xf>
    <xf numFmtId="0" fontId="35" fillId="13" borderId="10" xfId="3" applyFont="1" applyFill="1" applyBorder="1"/>
    <xf numFmtId="0" fontId="34" fillId="0" borderId="10" xfId="3" applyFont="1" applyBorder="1" applyAlignment="1">
      <alignment vertical="center"/>
    </xf>
    <xf numFmtId="0" fontId="34" fillId="13" borderId="10" xfId="3" applyFont="1" applyFill="1" applyBorder="1" applyAlignment="1">
      <alignment horizontal="right"/>
    </xf>
    <xf numFmtId="0" fontId="35" fillId="13" borderId="15" xfId="3" applyFont="1" applyFill="1" applyBorder="1"/>
    <xf numFmtId="0" fontId="32" fillId="3" borderId="1" xfId="0" applyFont="1" applyFill="1" applyBorder="1" applyAlignment="1">
      <alignment horizontal="left" vertical="center" wrapText="1"/>
    </xf>
    <xf numFmtId="0" fontId="28" fillId="0" borderId="0" xfId="0" applyFont="1" applyAlignment="1">
      <alignment horizontal="center"/>
    </xf>
    <xf numFmtId="0" fontId="46" fillId="14" borderId="11" xfId="3" applyFont="1" applyFill="1" applyBorder="1" applyAlignment="1" applyProtection="1">
      <alignment horizontal="center" vertical="center" wrapText="1"/>
      <protection locked="0"/>
    </xf>
    <xf numFmtId="0" fontId="46" fillId="14" borderId="10" xfId="3" applyFont="1" applyFill="1" applyBorder="1" applyAlignment="1" applyProtection="1">
      <alignment horizontal="center" vertical="center" wrapText="1"/>
      <protection locked="0"/>
    </xf>
    <xf numFmtId="9" fontId="4" fillId="0" borderId="24" xfId="7" applyFont="1" applyBorder="1" applyAlignment="1">
      <alignment horizontal="center" vertical="center"/>
    </xf>
    <xf numFmtId="10" fontId="4" fillId="0" borderId="24" xfId="67" applyNumberFormat="1" applyFont="1" applyBorder="1" applyAlignment="1">
      <alignment horizontal="center" vertical="center"/>
    </xf>
    <xf numFmtId="0" fontId="51" fillId="14" borderId="0" xfId="3" applyFont="1" applyFill="1"/>
    <xf numFmtId="0" fontId="51" fillId="0" borderId="11" xfId="3" applyFont="1" applyBorder="1" applyAlignment="1" applyProtection="1">
      <alignment vertical="center" wrapText="1"/>
      <protection locked="0"/>
    </xf>
    <xf numFmtId="0" fontId="51" fillId="0" borderId="10" xfId="3" applyFont="1" applyBorder="1" applyAlignment="1">
      <alignment horizontal="center" vertical="center"/>
    </xf>
    <xf numFmtId="0" fontId="61" fillId="0" borderId="0" xfId="3" applyFont="1"/>
    <xf numFmtId="0" fontId="61" fillId="0" borderId="10" xfId="3" applyFont="1" applyBorder="1" applyAlignment="1">
      <alignment horizontal="center" vertical="center"/>
    </xf>
    <xf numFmtId="0" fontId="46" fillId="0" borderId="9" xfId="3" applyFont="1" applyBorder="1" applyAlignment="1">
      <alignment horizontal="center" vertical="center"/>
    </xf>
    <xf numFmtId="174" fontId="28" fillId="0" borderId="10" xfId="0" applyNumberFormat="1" applyFont="1" applyBorder="1" applyAlignment="1">
      <alignment horizontal="center" vertical="center"/>
    </xf>
    <xf numFmtId="0" fontId="54" fillId="0" borderId="0" xfId="0" applyFont="1" applyAlignment="1">
      <alignment wrapText="1"/>
    </xf>
    <xf numFmtId="0" fontId="40" fillId="17" borderId="24" xfId="67" applyFont="1" applyFill="1" applyBorder="1" applyAlignment="1">
      <alignment horizontal="center" vertical="center" wrapText="1"/>
    </xf>
    <xf numFmtId="9" fontId="40" fillId="17" borderId="24" xfId="67" applyNumberFormat="1" applyFont="1" applyFill="1" applyBorder="1" applyAlignment="1">
      <alignment horizontal="center" vertical="center" wrapText="1"/>
    </xf>
    <xf numFmtId="10" fontId="4" fillId="0" borderId="24" xfId="67" applyNumberFormat="1" applyFont="1" applyBorder="1" applyAlignment="1">
      <alignment horizontal="left" vertical="center" wrapText="1"/>
    </xf>
    <xf numFmtId="175" fontId="4" fillId="0" borderId="24" xfId="7" applyNumberFormat="1" applyFont="1" applyBorder="1" applyAlignment="1">
      <alignment horizontal="center" vertical="center"/>
    </xf>
    <xf numFmtId="175" fontId="42" fillId="0" borderId="24" xfId="7" applyNumberFormat="1" applyFont="1" applyBorder="1" applyAlignment="1">
      <alignment horizontal="center" vertical="center"/>
    </xf>
    <xf numFmtId="10" fontId="4" fillId="18" borderId="24" xfId="7" applyNumberFormat="1" applyFont="1" applyFill="1" applyBorder="1" applyAlignment="1">
      <alignment horizontal="center" vertical="center"/>
    </xf>
    <xf numFmtId="178" fontId="54" fillId="0" borderId="0" xfId="0" applyNumberFormat="1" applyFont="1"/>
    <xf numFmtId="0" fontId="34" fillId="13" borderId="0" xfId="3" applyFont="1" applyFill="1" applyAlignment="1">
      <alignment wrapText="1"/>
    </xf>
    <xf numFmtId="0" fontId="34" fillId="0" borderId="0" xfId="3" applyFont="1" applyAlignment="1">
      <alignment vertical="center"/>
    </xf>
    <xf numFmtId="0" fontId="28" fillId="0" borderId="0" xfId="3" applyFont="1" applyAlignment="1">
      <alignment horizontal="center" vertical="center"/>
    </xf>
    <xf numFmtId="0" fontId="36" fillId="13" borderId="0" xfId="3" applyFont="1" applyFill="1" applyAlignment="1">
      <alignment wrapText="1"/>
    </xf>
    <xf numFmtId="0" fontId="34" fillId="13" borderId="0" xfId="3" applyFont="1" applyFill="1" applyAlignment="1">
      <alignment horizontal="right"/>
    </xf>
    <xf numFmtId="0" fontId="28" fillId="13" borderId="0" xfId="3" applyFont="1" applyFill="1" applyAlignment="1">
      <alignment horizontal="center" vertical="center"/>
    </xf>
    <xf numFmtId="0" fontId="60" fillId="0" borderId="4" xfId="0" applyFont="1" applyBorder="1" applyAlignment="1">
      <alignment horizontal="left" vertical="center" wrapText="1"/>
    </xf>
    <xf numFmtId="49" fontId="60" fillId="0" borderId="4" xfId="0" applyNumberFormat="1" applyFont="1" applyBorder="1" applyAlignment="1">
      <alignment horizontal="center" vertical="center" wrapText="1"/>
    </xf>
    <xf numFmtId="0" fontId="46" fillId="14" borderId="11" xfId="3" applyFont="1" applyFill="1" applyBorder="1" applyAlignment="1" applyProtection="1">
      <alignment vertical="center" wrapText="1"/>
      <protection locked="0"/>
    </xf>
    <xf numFmtId="10" fontId="4" fillId="0" borderId="24" xfId="1" applyNumberFormat="1" applyFont="1" applyBorder="1" applyAlignment="1">
      <alignment horizontal="center" vertical="center"/>
    </xf>
    <xf numFmtId="0" fontId="46" fillId="14" borderId="10" xfId="3" applyFont="1" applyFill="1" applyBorder="1" applyAlignment="1" applyProtection="1">
      <alignment vertical="center" wrapText="1"/>
      <protection locked="0"/>
    </xf>
    <xf numFmtId="0" fontId="60" fillId="14" borderId="4" xfId="0" applyFont="1" applyFill="1" applyBorder="1" applyAlignment="1">
      <alignment horizontal="left" vertical="center" wrapText="1"/>
    </xf>
    <xf numFmtId="165" fontId="29" fillId="19" borderId="4" xfId="8" applyNumberFormat="1" applyFont="1" applyFill="1" applyBorder="1" applyAlignment="1">
      <alignment horizontal="center" vertical="center"/>
    </xf>
    <xf numFmtId="43" fontId="28" fillId="0" borderId="11" xfId="3" applyNumberFormat="1" applyFont="1" applyBorder="1" applyAlignment="1" applyProtection="1">
      <alignment horizontal="center" vertical="center"/>
      <protection locked="0"/>
    </xf>
    <xf numFmtId="4" fontId="29" fillId="14" borderId="0" xfId="8" applyNumberFormat="1" applyFont="1" applyFill="1" applyBorder="1" applyAlignment="1" applyProtection="1">
      <alignment horizontal="center" vertical="center"/>
      <protection hidden="1"/>
    </xf>
    <xf numFmtId="165" fontId="29" fillId="2" borderId="4" xfId="8" applyNumberFormat="1" applyFont="1" applyFill="1" applyBorder="1" applyAlignment="1">
      <alignment horizontal="center" vertical="center"/>
    </xf>
    <xf numFmtId="177" fontId="58" fillId="2" borderId="4" xfId="2" applyNumberFormat="1" applyFont="1" applyFill="1" applyBorder="1" applyAlignment="1">
      <alignment horizontal="center" vertical="center"/>
    </xf>
    <xf numFmtId="0" fontId="46" fillId="14" borderId="0" xfId="3" applyFont="1" applyFill="1" applyAlignment="1" applyProtection="1">
      <alignment horizontal="center" vertical="center" wrapText="1"/>
      <protection locked="0"/>
    </xf>
    <xf numFmtId="0" fontId="46" fillId="14" borderId="0" xfId="3" applyFont="1" applyFill="1" applyAlignment="1" applyProtection="1">
      <alignment horizontal="right" vertical="center" wrapText="1"/>
      <protection locked="0"/>
    </xf>
    <xf numFmtId="179" fontId="58" fillId="14" borderId="4" xfId="2" applyNumberFormat="1" applyFont="1" applyFill="1" applyBorder="1" applyAlignment="1">
      <alignment horizontal="center" vertical="center"/>
    </xf>
    <xf numFmtId="180" fontId="58" fillId="5" borderId="4" xfId="2" applyNumberFormat="1" applyFont="1" applyFill="1" applyBorder="1" applyAlignment="1">
      <alignment horizontal="center" vertical="center"/>
    </xf>
    <xf numFmtId="176" fontId="58" fillId="2" borderId="4" xfId="2" applyNumberFormat="1" applyFont="1" applyFill="1" applyBorder="1" applyAlignment="1">
      <alignment horizontal="center" vertical="center"/>
    </xf>
    <xf numFmtId="43" fontId="28" fillId="19" borderId="13" xfId="3" applyNumberFormat="1" applyFont="1" applyFill="1" applyBorder="1" applyAlignment="1" applyProtection="1">
      <alignment horizontal="center" vertical="center" wrapText="1"/>
      <protection locked="0"/>
    </xf>
    <xf numFmtId="43" fontId="28" fillId="19" borderId="4" xfId="3" applyNumberFormat="1" applyFont="1" applyFill="1" applyBorder="1" applyAlignment="1" applyProtection="1">
      <alignment horizontal="center" vertical="center" wrapText="1"/>
      <protection locked="0"/>
    </xf>
    <xf numFmtId="181" fontId="58" fillId="5" borderId="4" xfId="2" applyNumberFormat="1" applyFont="1" applyFill="1" applyBorder="1" applyAlignment="1">
      <alignment horizontal="center" vertical="center"/>
    </xf>
    <xf numFmtId="177" fontId="58" fillId="5" borderId="0" xfId="2" applyNumberFormat="1" applyFont="1" applyFill="1" applyBorder="1" applyAlignment="1">
      <alignment horizontal="center" vertical="center"/>
    </xf>
    <xf numFmtId="176" fontId="58" fillId="5" borderId="0" xfId="2" applyNumberFormat="1" applyFont="1" applyFill="1" applyBorder="1" applyAlignment="1">
      <alignment horizontal="center" vertical="center"/>
    </xf>
    <xf numFmtId="182" fontId="58" fillId="5" borderId="0" xfId="2" applyNumberFormat="1" applyFont="1" applyFill="1" applyBorder="1" applyAlignment="1">
      <alignment horizontal="center" vertical="center"/>
    </xf>
    <xf numFmtId="179" fontId="58" fillId="5" borderId="0" xfId="2" applyNumberFormat="1" applyFont="1" applyFill="1" applyBorder="1" applyAlignment="1">
      <alignment horizontal="center" vertical="center"/>
    </xf>
    <xf numFmtId="176" fontId="58" fillId="14" borderId="4" xfId="2" applyNumberFormat="1" applyFont="1" applyFill="1" applyBorder="1" applyAlignment="1">
      <alignment horizontal="center" vertical="center" wrapText="1"/>
    </xf>
    <xf numFmtId="165" fontId="29" fillId="2" borderId="12" xfId="8" applyNumberFormat="1" applyFont="1" applyFill="1" applyBorder="1" applyAlignment="1">
      <alignment horizontal="center" vertical="center"/>
    </xf>
    <xf numFmtId="176" fontId="58" fillId="2" borderId="12" xfId="2" applyNumberFormat="1" applyFont="1" applyFill="1" applyBorder="1" applyAlignment="1">
      <alignment horizontal="center" vertical="center"/>
    </xf>
    <xf numFmtId="0" fontId="51" fillId="0" borderId="0" xfId="3" applyFont="1" applyAlignment="1" applyProtection="1">
      <alignment vertical="center" wrapText="1"/>
      <protection locked="0"/>
    </xf>
    <xf numFmtId="0" fontId="51" fillId="0" borderId="0" xfId="3" applyFont="1" applyAlignment="1">
      <alignment vertical="center" wrapText="1"/>
    </xf>
    <xf numFmtId="0" fontId="51" fillId="0" borderId="0" xfId="3" applyFont="1" applyAlignment="1" applyProtection="1">
      <alignment horizontal="right" vertical="center" wrapText="1"/>
      <protection locked="0"/>
    </xf>
    <xf numFmtId="14" fontId="51" fillId="0" borderId="0" xfId="3" applyNumberFormat="1" applyFont="1" applyAlignment="1" applyProtection="1">
      <alignment horizontal="center" vertical="center" wrapText="1"/>
      <protection locked="0"/>
    </xf>
    <xf numFmtId="0" fontId="61" fillId="0" borderId="0" xfId="3" applyFont="1" applyAlignment="1">
      <alignment vertical="center" wrapText="1"/>
    </xf>
    <xf numFmtId="0" fontId="47" fillId="4" borderId="0" xfId="3" applyFont="1" applyFill="1" applyAlignment="1" applyProtection="1">
      <alignment horizontal="center" vertical="center"/>
      <protection locked="0"/>
    </xf>
    <xf numFmtId="0" fontId="46" fillId="0" borderId="0" xfId="3" applyFont="1" applyAlignment="1" applyProtection="1">
      <alignment horizontal="center" vertical="center"/>
      <protection locked="0"/>
    </xf>
    <xf numFmtId="3" fontId="49" fillId="5" borderId="0" xfId="3" applyNumberFormat="1" applyFont="1" applyFill="1" applyAlignment="1" applyProtection="1">
      <alignment horizontal="center" vertical="center" wrapText="1"/>
      <protection locked="0"/>
    </xf>
    <xf numFmtId="43" fontId="46" fillId="0" borderId="0" xfId="3" applyNumberFormat="1" applyFont="1" applyAlignment="1" applyProtection="1">
      <alignment horizontal="center" vertical="center"/>
      <protection locked="0"/>
    </xf>
    <xf numFmtId="1" fontId="51" fillId="5" borderId="0" xfId="3" applyNumberFormat="1" applyFont="1" applyFill="1" applyAlignment="1" applyProtection="1">
      <alignment horizontal="center" vertical="center" wrapText="1"/>
      <protection locked="0"/>
    </xf>
    <xf numFmtId="0" fontId="49" fillId="5" borderId="0" xfId="3" applyFont="1" applyFill="1" applyAlignment="1" applyProtection="1">
      <alignment horizontal="center" vertical="center" wrapText="1"/>
      <protection locked="0"/>
    </xf>
    <xf numFmtId="0" fontId="46" fillId="0" borderId="0" xfId="3" applyFont="1" applyAlignment="1" applyProtection="1">
      <alignment vertical="center" wrapText="1"/>
      <protection locked="0"/>
    </xf>
    <xf numFmtId="49" fontId="51" fillId="5" borderId="0" xfId="3" applyNumberFormat="1" applyFont="1" applyFill="1" applyAlignment="1" applyProtection="1">
      <alignment horizontal="center" vertical="center" wrapText="1"/>
      <protection locked="0"/>
    </xf>
    <xf numFmtId="0" fontId="46" fillId="14" borderId="0" xfId="3" applyFont="1" applyFill="1" applyAlignment="1" applyProtection="1">
      <alignment vertical="center" wrapText="1"/>
      <protection locked="0"/>
    </xf>
    <xf numFmtId="4" fontId="29" fillId="5" borderId="0" xfId="3" applyNumberFormat="1" applyFont="1" applyFill="1" applyAlignment="1" applyProtection="1">
      <alignment horizontal="center" vertical="center" wrapText="1"/>
      <protection locked="0"/>
    </xf>
    <xf numFmtId="0" fontId="28" fillId="5" borderId="0" xfId="3" applyFont="1" applyFill="1" applyAlignment="1" applyProtection="1">
      <alignment horizontal="center" vertical="center" wrapText="1"/>
      <protection locked="0"/>
    </xf>
    <xf numFmtId="0" fontId="48" fillId="0" borderId="0" xfId="3" applyFont="1" applyAlignment="1">
      <alignment horizontal="center" vertical="center" wrapText="1"/>
    </xf>
    <xf numFmtId="165" fontId="29" fillId="19" borderId="4" xfId="8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17" fontId="53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4" fontId="28" fillId="0" borderId="0" xfId="0" applyNumberFormat="1" applyFont="1" applyAlignment="1">
      <alignment vertical="center"/>
    </xf>
    <xf numFmtId="4" fontId="28" fillId="0" borderId="0" xfId="0" applyNumberFormat="1" applyFont="1"/>
    <xf numFmtId="0" fontId="28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33" fillId="0" borderId="0" xfId="0" applyFont="1" applyAlignment="1">
      <alignment horizontal="center" vertical="center"/>
    </xf>
    <xf numFmtId="0" fontId="66" fillId="0" borderId="36" xfId="0" applyFont="1" applyBorder="1" applyAlignment="1">
      <alignment horizontal="center" vertical="center"/>
    </xf>
    <xf numFmtId="0" fontId="66" fillId="0" borderId="37" xfId="0" applyFont="1" applyBorder="1" applyAlignment="1">
      <alignment horizontal="center" vertical="center"/>
    </xf>
    <xf numFmtId="0" fontId="66" fillId="0" borderId="38" xfId="0" applyFont="1" applyBorder="1" applyAlignment="1">
      <alignment horizontal="center" vertical="center"/>
    </xf>
    <xf numFmtId="0" fontId="66" fillId="0" borderId="6" xfId="0" applyFont="1" applyBorder="1" applyAlignment="1">
      <alignment horizontal="left" vertical="center"/>
    </xf>
    <xf numFmtId="0" fontId="66" fillId="0" borderId="1" xfId="0" applyFont="1" applyBorder="1" applyAlignment="1">
      <alignment horizontal="center" vertical="center"/>
    </xf>
    <xf numFmtId="0" fontId="66" fillId="0" borderId="6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0" borderId="43" xfId="0" applyFont="1" applyBorder="1" applyAlignment="1">
      <alignment horizontal="center" vertical="center"/>
    </xf>
    <xf numFmtId="10" fontId="66" fillId="0" borderId="44" xfId="1" applyNumberFormat="1" applyFont="1" applyFill="1" applyBorder="1" applyAlignment="1">
      <alignment horizontal="center" vertical="center"/>
    </xf>
    <xf numFmtId="0" fontId="66" fillId="0" borderId="3" xfId="0" applyFont="1" applyBorder="1" applyAlignment="1">
      <alignment horizontal="left" vertical="center" wrapText="1"/>
    </xf>
    <xf numFmtId="0" fontId="66" fillId="0" borderId="8" xfId="0" applyFont="1" applyBorder="1" applyAlignment="1">
      <alignment horizontal="left" vertical="center" wrapText="1"/>
    </xf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horizontal="left" vertical="center"/>
    </xf>
    <xf numFmtId="10" fontId="66" fillId="0" borderId="2" xfId="1" applyNumberFormat="1" applyFont="1" applyFill="1" applyBorder="1" applyAlignment="1">
      <alignment horizontal="center" vertical="center"/>
    </xf>
    <xf numFmtId="0" fontId="66" fillId="0" borderId="5" xfId="0" applyFont="1" applyBorder="1" applyAlignment="1">
      <alignment horizontal="left" vertical="center"/>
    </xf>
    <xf numFmtId="0" fontId="66" fillId="0" borderId="1" xfId="0" applyFont="1" applyBorder="1" applyAlignment="1">
      <alignment horizontal="left" vertical="center"/>
    </xf>
    <xf numFmtId="0" fontId="66" fillId="0" borderId="6" xfId="0" applyFont="1" applyBorder="1" applyAlignment="1">
      <alignment horizontal="left" vertical="center"/>
    </xf>
    <xf numFmtId="0" fontId="66" fillId="0" borderId="5" xfId="0" applyFont="1" applyBorder="1" applyAlignment="1">
      <alignment horizontal="center" vertical="center"/>
    </xf>
    <xf numFmtId="0" fontId="66" fillId="0" borderId="1" xfId="0" applyFont="1" applyBorder="1" applyAlignment="1">
      <alignment horizontal="center" vertical="center"/>
    </xf>
    <xf numFmtId="0" fontId="66" fillId="0" borderId="6" xfId="0" applyFont="1" applyBorder="1" applyAlignment="1">
      <alignment horizontal="center" vertical="center"/>
    </xf>
    <xf numFmtId="0" fontId="66" fillId="0" borderId="3" xfId="0" applyFont="1" applyBorder="1" applyAlignment="1">
      <alignment horizontal="center" vertical="center"/>
    </xf>
    <xf numFmtId="0" fontId="66" fillId="0" borderId="11" xfId="0" applyFont="1" applyBorder="1" applyAlignment="1">
      <alignment horizontal="center" vertical="center"/>
    </xf>
    <xf numFmtId="0" fontId="66" fillId="0" borderId="34" xfId="0" applyFont="1" applyBorder="1" applyAlignment="1">
      <alignment horizontal="center" vertical="center"/>
    </xf>
    <xf numFmtId="0" fontId="66" fillId="0" borderId="2" xfId="0" applyFont="1" applyBorder="1" applyAlignment="1">
      <alignment horizontal="left" vertical="center"/>
    </xf>
    <xf numFmtId="0" fontId="66" fillId="0" borderId="10" xfId="0" applyFont="1" applyBorder="1" applyAlignment="1">
      <alignment horizontal="left" vertical="center"/>
    </xf>
    <xf numFmtId="0" fontId="66" fillId="0" borderId="35" xfId="0" applyFont="1" applyBorder="1" applyAlignment="1">
      <alignment horizontal="left" vertical="center"/>
    </xf>
    <xf numFmtId="0" fontId="67" fillId="0" borderId="5" xfId="0" applyFont="1" applyBorder="1" applyAlignment="1">
      <alignment horizontal="left" vertical="center"/>
    </xf>
    <xf numFmtId="0" fontId="67" fillId="0" borderId="1" xfId="0" applyFont="1" applyBorder="1" applyAlignment="1">
      <alignment horizontal="left" vertical="center"/>
    </xf>
    <xf numFmtId="0" fontId="67" fillId="0" borderId="6" xfId="0" applyFont="1" applyBorder="1" applyAlignment="1">
      <alignment horizontal="left" vertical="center"/>
    </xf>
    <xf numFmtId="0" fontId="67" fillId="0" borderId="3" xfId="0" applyFont="1" applyBorder="1" applyAlignment="1">
      <alignment horizontal="center" vertical="center"/>
    </xf>
    <xf numFmtId="0" fontId="66" fillId="0" borderId="2" xfId="0" applyFont="1" applyBorder="1" applyAlignment="1">
      <alignment horizontal="center" vertical="center"/>
    </xf>
    <xf numFmtId="0" fontId="66" fillId="0" borderId="14" xfId="0" applyFont="1" applyBorder="1" applyAlignment="1">
      <alignment horizontal="center" vertical="center"/>
    </xf>
    <xf numFmtId="0" fontId="66" fillId="0" borderId="15" xfId="0" applyFont="1" applyBorder="1" applyAlignment="1">
      <alignment horizontal="center" vertical="center"/>
    </xf>
    <xf numFmtId="0" fontId="66" fillId="0" borderId="42" xfId="0" applyFont="1" applyBorder="1" applyAlignment="1">
      <alignment horizontal="left" vertical="center" wrapText="1"/>
    </xf>
    <xf numFmtId="0" fontId="66" fillId="0" borderId="43" xfId="0" applyFont="1" applyBorder="1" applyAlignment="1">
      <alignment horizontal="left" vertical="center" wrapText="1"/>
    </xf>
    <xf numFmtId="0" fontId="66" fillId="0" borderId="44" xfId="0" applyFont="1" applyBorder="1" applyAlignment="1">
      <alignment horizontal="left" vertical="center" wrapText="1"/>
    </xf>
    <xf numFmtId="0" fontId="66" fillId="0" borderId="36" xfId="0" applyFont="1" applyBorder="1" applyAlignment="1">
      <alignment horizontal="center" vertical="center"/>
    </xf>
    <xf numFmtId="0" fontId="66" fillId="0" borderId="37" xfId="0" applyFont="1" applyBorder="1" applyAlignment="1">
      <alignment horizontal="center" vertical="center"/>
    </xf>
    <xf numFmtId="0" fontId="66" fillId="0" borderId="38" xfId="0" applyFont="1" applyBorder="1" applyAlignment="1">
      <alignment horizontal="center" vertical="center"/>
    </xf>
    <xf numFmtId="0" fontId="66" fillId="0" borderId="39" xfId="0" applyFont="1" applyBorder="1" applyAlignment="1">
      <alignment horizontal="left" vertical="top"/>
    </xf>
    <xf numFmtId="0" fontId="66" fillId="0" borderId="40" xfId="0" applyFont="1" applyBorder="1" applyAlignment="1">
      <alignment horizontal="left" vertical="top"/>
    </xf>
    <xf numFmtId="0" fontId="66" fillId="0" borderId="41" xfId="0" applyFont="1" applyBorder="1" applyAlignment="1">
      <alignment horizontal="left" vertical="top"/>
    </xf>
    <xf numFmtId="0" fontId="66" fillId="0" borderId="39" xfId="0" applyFont="1" applyBorder="1" applyAlignment="1">
      <alignment horizontal="left" vertical="center"/>
    </xf>
    <xf numFmtId="0" fontId="66" fillId="0" borderId="40" xfId="0" applyFont="1" applyBorder="1" applyAlignment="1">
      <alignment horizontal="left" vertical="center"/>
    </xf>
    <xf numFmtId="0" fontId="66" fillId="0" borderId="41" xfId="0" applyFont="1" applyBorder="1" applyAlignment="1">
      <alignment horizontal="left" vertical="center"/>
    </xf>
    <xf numFmtId="0" fontId="67" fillId="0" borderId="5" xfId="0" applyFont="1" applyBorder="1" applyAlignment="1">
      <alignment horizontal="left" vertical="top"/>
    </xf>
    <xf numFmtId="0" fontId="67" fillId="0" borderId="1" xfId="0" applyFont="1" applyBorder="1" applyAlignment="1">
      <alignment horizontal="left" vertical="top"/>
    </xf>
    <xf numFmtId="0" fontId="67" fillId="0" borderId="6" xfId="0" applyFont="1" applyBorder="1" applyAlignment="1">
      <alignment horizontal="left" vertical="top"/>
    </xf>
    <xf numFmtId="0" fontId="64" fillId="0" borderId="11" xfId="0" applyFont="1" applyBorder="1" applyAlignment="1">
      <alignment horizontal="center"/>
    </xf>
    <xf numFmtId="0" fontId="64" fillId="0" borderId="0" xfId="0" applyFont="1" applyAlignment="1">
      <alignment horizontal="center"/>
    </xf>
    <xf numFmtId="0" fontId="64" fillId="0" borderId="10" xfId="0" applyFont="1" applyBorder="1" applyAlignment="1">
      <alignment horizontal="center"/>
    </xf>
    <xf numFmtId="0" fontId="65" fillId="0" borderId="34" xfId="0" applyFont="1" applyBorder="1" applyAlignment="1">
      <alignment horizontal="center"/>
    </xf>
    <xf numFmtId="0" fontId="65" fillId="0" borderId="7" xfId="0" applyFont="1" applyBorder="1" applyAlignment="1">
      <alignment horizontal="center"/>
    </xf>
    <xf numFmtId="0" fontId="65" fillId="0" borderId="35" xfId="0" applyFont="1" applyBorder="1" applyAlignment="1">
      <alignment horizontal="center"/>
    </xf>
    <xf numFmtId="0" fontId="29" fillId="0" borderId="8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8" fillId="0" borderId="9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17" fontId="28" fillId="0" borderId="0" xfId="0" applyNumberFormat="1" applyFont="1" applyAlignment="1">
      <alignment horizontal="center" vertical="center"/>
    </xf>
    <xf numFmtId="0" fontId="32" fillId="3" borderId="1" xfId="0" applyFont="1" applyFill="1" applyBorder="1" applyAlignment="1">
      <alignment horizontal="left" vertical="center" wrapText="1"/>
    </xf>
    <xf numFmtId="4" fontId="33" fillId="0" borderId="4" xfId="0" applyNumberFormat="1" applyFont="1" applyBorder="1" applyAlignment="1">
      <alignment horizontal="center" vertical="center" wrapText="1"/>
    </xf>
    <xf numFmtId="17" fontId="28" fillId="0" borderId="10" xfId="0" applyNumberFormat="1" applyFont="1" applyBorder="1" applyAlignment="1">
      <alignment horizontal="center" vertical="center"/>
    </xf>
    <xf numFmtId="0" fontId="63" fillId="0" borderId="3" xfId="0" applyFont="1" applyBorder="1" applyAlignment="1">
      <alignment horizontal="center"/>
    </xf>
    <xf numFmtId="0" fontId="63" fillId="0" borderId="8" xfId="0" applyFont="1" applyBorder="1" applyAlignment="1">
      <alignment horizontal="center"/>
    </xf>
    <xf numFmtId="0" fontId="63" fillId="0" borderId="2" xfId="0" applyFont="1" applyBorder="1" applyAlignment="1">
      <alignment horizontal="center"/>
    </xf>
    <xf numFmtId="0" fontId="59" fillId="0" borderId="4" xfId="0" applyFont="1" applyBorder="1" applyAlignment="1">
      <alignment horizontal="center" vertical="center" wrapText="1"/>
    </xf>
    <xf numFmtId="0" fontId="51" fillId="4" borderId="0" xfId="3" applyFont="1" applyFill="1" applyAlignment="1" applyProtection="1">
      <alignment horizontal="left" vertical="center" wrapText="1"/>
      <protection locked="0"/>
    </xf>
    <xf numFmtId="0" fontId="51" fillId="4" borderId="10" xfId="3" applyFont="1" applyFill="1" applyBorder="1" applyAlignment="1" applyProtection="1">
      <alignment horizontal="left" vertical="center" wrapText="1"/>
      <protection locked="0"/>
    </xf>
    <xf numFmtId="0" fontId="28" fillId="5" borderId="11" xfId="3" applyFont="1" applyFill="1" applyBorder="1" applyAlignment="1" applyProtection="1">
      <alignment horizontal="center" vertical="center" wrapText="1"/>
      <protection locked="0"/>
    </xf>
    <xf numFmtId="0" fontId="28" fillId="5" borderId="0" xfId="3" applyFont="1" applyFill="1" applyAlignment="1" applyProtection="1">
      <alignment horizontal="center" vertical="center" wrapText="1"/>
      <protection locked="0"/>
    </xf>
    <xf numFmtId="43" fontId="51" fillId="20" borderId="11" xfId="3" applyNumberFormat="1" applyFont="1" applyFill="1" applyBorder="1" applyAlignment="1" applyProtection="1">
      <alignment horizontal="center" vertical="center" wrapText="1"/>
      <protection locked="0"/>
    </xf>
    <xf numFmtId="43" fontId="51" fillId="20" borderId="0" xfId="3" applyNumberFormat="1" applyFont="1" applyFill="1" applyAlignment="1" applyProtection="1">
      <alignment horizontal="center" vertical="center" wrapText="1"/>
      <protection locked="0"/>
    </xf>
    <xf numFmtId="4" fontId="28" fillId="5" borderId="11" xfId="3" applyNumberFormat="1" applyFont="1" applyFill="1" applyBorder="1" applyAlignment="1" applyProtection="1">
      <alignment horizontal="center" vertical="center" wrapText="1"/>
      <protection locked="0"/>
    </xf>
    <xf numFmtId="4" fontId="28" fillId="5" borderId="0" xfId="3" applyNumberFormat="1" applyFont="1" applyFill="1" applyAlignment="1" applyProtection="1">
      <alignment horizontal="center" vertical="center" wrapText="1"/>
      <protection locked="0"/>
    </xf>
    <xf numFmtId="0" fontId="51" fillId="0" borderId="8" xfId="3" applyFont="1" applyBorder="1" applyAlignment="1" applyProtection="1">
      <alignment horizontal="left" vertical="center" wrapText="1"/>
      <protection locked="0"/>
    </xf>
    <xf numFmtId="0" fontId="51" fillId="0" borderId="0" xfId="3" applyFont="1" applyAlignment="1" applyProtection="1">
      <alignment horizontal="center" vertical="center" wrapText="1"/>
      <protection locked="0"/>
    </xf>
    <xf numFmtId="0" fontId="46" fillId="0" borderId="0" xfId="3" applyFont="1" applyAlignment="1">
      <alignment horizontal="center" vertical="center"/>
    </xf>
    <xf numFmtId="0" fontId="47" fillId="0" borderId="8" xfId="3" applyFont="1" applyBorder="1" applyAlignment="1">
      <alignment horizontal="center" vertical="center" wrapText="1"/>
    </xf>
    <xf numFmtId="0" fontId="48" fillId="0" borderId="0" xfId="3" applyFont="1" applyAlignment="1">
      <alignment horizontal="center" vertical="center" wrapText="1"/>
    </xf>
    <xf numFmtId="0" fontId="47" fillId="0" borderId="0" xfId="3" applyFont="1" applyAlignment="1">
      <alignment horizontal="center" vertical="center"/>
    </xf>
    <xf numFmtId="0" fontId="46" fillId="0" borderId="0" xfId="3" applyFont="1" applyAlignment="1">
      <alignment horizontal="center" vertical="center" wrapText="1"/>
    </xf>
    <xf numFmtId="0" fontId="49" fillId="4" borderId="0" xfId="3" applyFont="1" applyFill="1" applyAlignment="1" applyProtection="1">
      <alignment horizontal="left" vertical="center" wrapText="1"/>
      <protection locked="0"/>
    </xf>
    <xf numFmtId="0" fontId="49" fillId="4" borderId="10" xfId="3" applyFont="1" applyFill="1" applyBorder="1" applyAlignment="1" applyProtection="1">
      <alignment horizontal="left" vertical="center" wrapText="1"/>
      <protection locked="0"/>
    </xf>
    <xf numFmtId="0" fontId="51" fillId="20" borderId="0" xfId="3" applyFont="1" applyFill="1" applyAlignment="1" applyProtection="1">
      <alignment horizontal="center" vertical="center" wrapText="1"/>
      <protection locked="0"/>
    </xf>
    <xf numFmtId="0" fontId="57" fillId="4" borderId="5" xfId="3" applyFont="1" applyFill="1" applyBorder="1" applyAlignment="1" applyProtection="1">
      <alignment horizontal="center" vertical="center" wrapText="1"/>
      <protection locked="0"/>
    </xf>
    <xf numFmtId="0" fontId="57" fillId="4" borderId="1" xfId="3" applyFont="1" applyFill="1" applyBorder="1" applyAlignment="1" applyProtection="1">
      <alignment horizontal="center" vertical="center" wrapText="1"/>
      <protection locked="0"/>
    </xf>
    <xf numFmtId="0" fontId="57" fillId="4" borderId="6" xfId="3" applyFont="1" applyFill="1" applyBorder="1" applyAlignment="1" applyProtection="1">
      <alignment horizontal="center" vertical="center" wrapText="1"/>
      <protection locked="0"/>
    </xf>
    <xf numFmtId="0" fontId="51" fillId="0" borderId="8" xfId="3" applyFont="1" applyBorder="1" applyAlignment="1" applyProtection="1">
      <alignment vertical="center" wrapText="1"/>
      <protection locked="0"/>
    </xf>
    <xf numFmtId="0" fontId="51" fillId="0" borderId="0" xfId="3" applyFont="1" applyAlignment="1" applyProtection="1">
      <alignment horizontal="left" vertical="center" wrapText="1"/>
      <protection locked="0"/>
    </xf>
    <xf numFmtId="0" fontId="47" fillId="4" borderId="0" xfId="3" applyFont="1" applyFill="1" applyAlignment="1" applyProtection="1">
      <alignment horizontal="left" vertical="center"/>
      <protection locked="0"/>
    </xf>
    <xf numFmtId="0" fontId="47" fillId="4" borderId="10" xfId="3" applyFont="1" applyFill="1" applyBorder="1" applyAlignment="1" applyProtection="1">
      <alignment horizontal="left" vertical="center"/>
      <protection locked="0"/>
    </xf>
    <xf numFmtId="0" fontId="46" fillId="0" borderId="11" xfId="3" applyFont="1" applyBorder="1" applyAlignment="1" applyProtection="1">
      <alignment horizontal="center" vertical="center"/>
      <protection locked="0"/>
    </xf>
    <xf numFmtId="0" fontId="46" fillId="0" borderId="0" xfId="3" applyFont="1" applyAlignment="1" applyProtection="1">
      <alignment horizontal="center" vertical="center"/>
      <protection locked="0"/>
    </xf>
    <xf numFmtId="0" fontId="46" fillId="0" borderId="10" xfId="3" applyFont="1" applyBorder="1" applyAlignment="1" applyProtection="1">
      <alignment horizontal="center" vertical="center"/>
      <protection locked="0"/>
    </xf>
    <xf numFmtId="0" fontId="49" fillId="5" borderId="0" xfId="3" applyFont="1" applyFill="1" applyAlignment="1" applyProtection="1">
      <alignment horizontal="left" vertical="center"/>
      <protection locked="0"/>
    </xf>
    <xf numFmtId="0" fontId="49" fillId="5" borderId="10" xfId="3" applyFont="1" applyFill="1" applyBorder="1" applyAlignment="1" applyProtection="1">
      <alignment horizontal="left" vertical="center"/>
      <protection locked="0"/>
    </xf>
    <xf numFmtId="0" fontId="46" fillId="14" borderId="11" xfId="3" applyFont="1" applyFill="1" applyBorder="1" applyAlignment="1" applyProtection="1">
      <alignment horizontal="center" vertical="center" wrapText="1"/>
      <protection locked="0"/>
    </xf>
    <xf numFmtId="0" fontId="46" fillId="14" borderId="0" xfId="3" applyFont="1" applyFill="1" applyAlignment="1" applyProtection="1">
      <alignment horizontal="center" vertical="center" wrapText="1"/>
      <protection locked="0"/>
    </xf>
    <xf numFmtId="0" fontId="46" fillId="14" borderId="10" xfId="3" applyFont="1" applyFill="1" applyBorder="1" applyAlignment="1" applyProtection="1">
      <alignment horizontal="center" vertical="center" wrapText="1"/>
      <protection locked="0"/>
    </xf>
    <xf numFmtId="0" fontId="66" fillId="0" borderId="36" xfId="0" applyFont="1" applyBorder="1" applyAlignment="1">
      <alignment horizontal="center" vertical="center" wrapText="1"/>
    </xf>
    <xf numFmtId="0" fontId="66" fillId="0" borderId="37" xfId="0" applyFont="1" applyBorder="1" applyAlignment="1">
      <alignment horizontal="center" vertical="center" wrapText="1"/>
    </xf>
    <xf numFmtId="0" fontId="66" fillId="0" borderId="38" xfId="0" applyFont="1" applyBorder="1" applyAlignment="1">
      <alignment horizontal="center" vertical="center" wrapText="1"/>
    </xf>
    <xf numFmtId="0" fontId="34" fillId="13" borderId="3" xfId="3" applyFont="1" applyFill="1" applyBorder="1" applyAlignment="1">
      <alignment horizontal="center" vertical="center" wrapText="1"/>
    </xf>
    <xf numFmtId="0" fontId="34" fillId="13" borderId="2" xfId="3" applyFont="1" applyFill="1" applyBorder="1" applyAlignment="1">
      <alignment horizontal="center" vertical="center" wrapText="1"/>
    </xf>
    <xf numFmtId="0" fontId="34" fillId="13" borderId="14" xfId="3" applyFont="1" applyFill="1" applyBorder="1" applyAlignment="1">
      <alignment horizontal="center" vertical="center" wrapText="1"/>
    </xf>
    <xf numFmtId="0" fontId="34" fillId="13" borderId="15" xfId="3" applyFont="1" applyFill="1" applyBorder="1" applyAlignment="1">
      <alignment horizontal="center" vertical="center" wrapText="1"/>
    </xf>
    <xf numFmtId="0" fontId="34" fillId="13" borderId="13" xfId="3" applyFont="1" applyFill="1" applyBorder="1" applyAlignment="1">
      <alignment horizontal="center" vertical="center" wrapText="1"/>
    </xf>
    <xf numFmtId="0" fontId="34" fillId="13" borderId="12" xfId="3" applyFont="1" applyFill="1" applyBorder="1" applyAlignment="1">
      <alignment horizontal="center" vertical="center" wrapText="1"/>
    </xf>
    <xf numFmtId="0" fontId="34" fillId="13" borderId="13" xfId="3" applyFont="1" applyFill="1" applyBorder="1" applyAlignment="1">
      <alignment vertical="center" wrapText="1"/>
    </xf>
    <xf numFmtId="0" fontId="34" fillId="13" borderId="12" xfId="3" applyFont="1" applyFill="1" applyBorder="1" applyAlignment="1">
      <alignment vertical="center" wrapText="1"/>
    </xf>
    <xf numFmtId="0" fontId="4" fillId="18" borderId="21" xfId="67" applyFont="1" applyFill="1" applyBorder="1" applyAlignment="1">
      <alignment horizontal="justify" vertical="center" wrapText="1"/>
    </xf>
    <xf numFmtId="0" fontId="4" fillId="18" borderId="22" xfId="67" applyFont="1" applyFill="1" applyBorder="1" applyAlignment="1">
      <alignment horizontal="justify" vertical="center" wrapText="1"/>
    </xf>
    <xf numFmtId="0" fontId="4" fillId="18" borderId="23" xfId="67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8" fillId="0" borderId="0" xfId="0" applyFont="1" applyAlignment="1">
      <alignment horizontal="right"/>
    </xf>
    <xf numFmtId="0" fontId="28" fillId="0" borderId="0" xfId="0" applyFont="1" applyAlignment="1">
      <alignment horizontal="right" wrapText="1"/>
    </xf>
    <xf numFmtId="0" fontId="42" fillId="16" borderId="21" xfId="67" applyFont="1" applyFill="1" applyBorder="1" applyAlignment="1">
      <alignment horizontal="center" vertical="center"/>
    </xf>
    <xf numFmtId="0" fontId="42" fillId="16" borderId="22" xfId="67" applyFont="1" applyFill="1" applyBorder="1" applyAlignment="1">
      <alignment horizontal="center" vertical="center"/>
    </xf>
    <xf numFmtId="0" fontId="42" fillId="16" borderId="23" xfId="67" applyFont="1" applyFill="1" applyBorder="1" applyAlignment="1">
      <alignment horizontal="center" vertical="center"/>
    </xf>
    <xf numFmtId="0" fontId="4" fillId="0" borderId="21" xfId="67" applyFont="1" applyBorder="1" applyAlignment="1">
      <alignment horizontal="left" vertical="center"/>
    </xf>
    <xf numFmtId="0" fontId="4" fillId="0" borderId="22" xfId="67" applyFont="1" applyBorder="1" applyAlignment="1">
      <alignment horizontal="left" vertical="center"/>
    </xf>
    <xf numFmtId="0" fontId="4" fillId="0" borderId="23" xfId="67" applyFont="1" applyBorder="1" applyAlignment="1">
      <alignment horizontal="left" vertical="center"/>
    </xf>
    <xf numFmtId="0" fontId="42" fillId="0" borderId="25" xfId="67" applyFont="1" applyBorder="1" applyAlignment="1">
      <alignment horizontal="center" vertical="center"/>
    </xf>
    <xf numFmtId="0" fontId="42" fillId="0" borderId="26" xfId="67" applyFont="1" applyBorder="1" applyAlignment="1">
      <alignment horizontal="center" vertical="center"/>
    </xf>
    <xf numFmtId="0" fontId="42" fillId="0" borderId="28" xfId="67" applyFont="1" applyBorder="1" applyAlignment="1">
      <alignment horizontal="center" vertical="center"/>
    </xf>
    <xf numFmtId="0" fontId="42" fillId="0" borderId="29" xfId="67" applyFont="1" applyBorder="1" applyAlignment="1">
      <alignment horizontal="center" vertical="center"/>
    </xf>
    <xf numFmtId="0" fontId="44" fillId="16" borderId="25" xfId="67" applyFont="1" applyFill="1" applyBorder="1" applyAlignment="1">
      <alignment horizontal="center" vertical="center"/>
    </xf>
    <xf numFmtId="0" fontId="44" fillId="16" borderId="27" xfId="67" applyFont="1" applyFill="1" applyBorder="1" applyAlignment="1">
      <alignment horizontal="center" vertical="center"/>
    </xf>
    <xf numFmtId="0" fontId="44" fillId="16" borderId="26" xfId="67" applyFont="1" applyFill="1" applyBorder="1" applyAlignment="1">
      <alignment horizontal="center" vertical="center"/>
    </xf>
    <xf numFmtId="0" fontId="42" fillId="16" borderId="28" xfId="67" applyFont="1" applyFill="1" applyBorder="1" applyAlignment="1">
      <alignment horizontal="center" vertical="center"/>
    </xf>
    <xf numFmtId="0" fontId="42" fillId="16" borderId="30" xfId="67" applyFont="1" applyFill="1" applyBorder="1" applyAlignment="1">
      <alignment horizontal="center" vertical="center"/>
    </xf>
    <xf numFmtId="0" fontId="42" fillId="16" borderId="29" xfId="67" applyFont="1" applyFill="1" applyBorder="1" applyAlignment="1">
      <alignment horizontal="center" vertical="center"/>
    </xf>
    <xf numFmtId="0" fontId="4" fillId="0" borderId="21" xfId="67" applyFont="1" applyBorder="1" applyAlignment="1">
      <alignment horizontal="right" vertical="center"/>
    </xf>
    <xf numFmtId="0" fontId="4" fillId="0" borderId="23" xfId="67" applyFont="1" applyBorder="1" applyAlignment="1">
      <alignment horizontal="right" vertical="center"/>
    </xf>
    <xf numFmtId="175" fontId="42" fillId="0" borderId="31" xfId="7" applyNumberFormat="1" applyFont="1" applyBorder="1" applyAlignment="1">
      <alignment horizontal="center" vertical="center"/>
    </xf>
    <xf numFmtId="175" fontId="42" fillId="0" borderId="32" xfId="7" applyNumberFormat="1" applyFont="1" applyBorder="1" applyAlignment="1">
      <alignment horizontal="center" vertical="center"/>
    </xf>
    <xf numFmtId="175" fontId="42" fillId="0" borderId="33" xfId="7" applyNumberFormat="1" applyFont="1" applyBorder="1" applyAlignment="1">
      <alignment horizontal="center" vertical="center"/>
    </xf>
    <xf numFmtId="10" fontId="42" fillId="18" borderId="25" xfId="7" applyNumberFormat="1" applyFont="1" applyFill="1" applyBorder="1" applyAlignment="1">
      <alignment horizontal="center" vertical="center"/>
    </xf>
    <xf numFmtId="10" fontId="42" fillId="18" borderId="26" xfId="7" applyNumberFormat="1" applyFont="1" applyFill="1" applyBorder="1" applyAlignment="1">
      <alignment horizontal="center" vertical="center"/>
    </xf>
    <xf numFmtId="10" fontId="42" fillId="18" borderId="28" xfId="7" applyNumberFormat="1" applyFont="1" applyFill="1" applyBorder="1" applyAlignment="1">
      <alignment horizontal="center" vertical="center"/>
    </xf>
    <xf numFmtId="10" fontId="42" fillId="18" borderId="29" xfId="7" applyNumberFormat="1" applyFont="1" applyFill="1" applyBorder="1" applyAlignment="1">
      <alignment horizontal="center" vertical="center"/>
    </xf>
    <xf numFmtId="10" fontId="42" fillId="18" borderId="24" xfId="7" applyNumberFormat="1" applyFont="1" applyFill="1" applyBorder="1" applyAlignment="1">
      <alignment horizontal="center" vertical="center"/>
    </xf>
    <xf numFmtId="0" fontId="62" fillId="0" borderId="0" xfId="0" applyFont="1" applyAlignment="1">
      <alignment horizontal="center"/>
    </xf>
    <xf numFmtId="0" fontId="39" fillId="16" borderId="21" xfId="67" applyFont="1" applyFill="1" applyBorder="1" applyAlignment="1">
      <alignment horizontal="center" vertical="center" wrapText="1"/>
    </xf>
    <xf numFmtId="0" fontId="39" fillId="16" borderId="22" xfId="67" applyFont="1" applyFill="1" applyBorder="1" applyAlignment="1">
      <alignment horizontal="center" vertical="center" wrapText="1"/>
    </xf>
    <xf numFmtId="0" fontId="39" fillId="16" borderId="23" xfId="67" applyFont="1" applyFill="1" applyBorder="1" applyAlignment="1">
      <alignment horizontal="center" vertical="center" wrapText="1"/>
    </xf>
    <xf numFmtId="0" fontId="40" fillId="17" borderId="24" xfId="67" applyFont="1" applyFill="1" applyBorder="1" applyAlignment="1">
      <alignment horizontal="center" vertical="center" wrapText="1"/>
    </xf>
    <xf numFmtId="0" fontId="40" fillId="17" borderId="24" xfId="67" applyFont="1" applyFill="1" applyBorder="1" applyAlignment="1">
      <alignment horizontal="center" vertical="center"/>
    </xf>
    <xf numFmtId="0" fontId="40" fillId="17" borderId="31" xfId="67" applyFont="1" applyFill="1" applyBorder="1" applyAlignment="1">
      <alignment horizontal="center" vertical="center" wrapText="1"/>
    </xf>
    <xf numFmtId="0" fontId="40" fillId="17" borderId="32" xfId="67" applyFont="1" applyFill="1" applyBorder="1" applyAlignment="1">
      <alignment horizontal="center" vertical="center" wrapText="1"/>
    </xf>
    <xf numFmtId="0" fontId="40" fillId="17" borderId="33" xfId="67" applyFont="1" applyFill="1" applyBorder="1" applyAlignment="1">
      <alignment horizontal="center" vertical="center" wrapText="1"/>
    </xf>
    <xf numFmtId="0" fontId="40" fillId="17" borderId="21" xfId="67" applyFont="1" applyFill="1" applyBorder="1" applyAlignment="1">
      <alignment horizontal="center" vertical="center"/>
    </xf>
    <xf numFmtId="0" fontId="40" fillId="17" borderId="22" xfId="67" applyFont="1" applyFill="1" applyBorder="1" applyAlignment="1">
      <alignment horizontal="center" vertical="center"/>
    </xf>
    <xf numFmtId="0" fontId="40" fillId="17" borderId="23" xfId="67" applyFont="1" applyFill="1" applyBorder="1" applyAlignment="1">
      <alignment horizontal="center" vertical="center"/>
    </xf>
  </cellXfs>
  <cellStyles count="68">
    <cellStyle name="60% - Accent1" xfId="10" xr:uid="{00000000-0005-0000-0000-000000000000}"/>
    <cellStyle name="Accent1" xfId="11" xr:uid="{00000000-0005-0000-0000-000001000000}"/>
    <cellStyle name="Check Cell" xfId="12" xr:uid="{00000000-0005-0000-0000-000002000000}"/>
    <cellStyle name="Data" xfId="13" xr:uid="{00000000-0005-0000-0000-000003000000}"/>
    <cellStyle name="Euro" xfId="14" xr:uid="{00000000-0005-0000-0000-000004000000}"/>
    <cellStyle name="Excel Built-in Normal" xfId="15" xr:uid="{00000000-0005-0000-0000-000005000000}"/>
    <cellStyle name="Excel Built-in Normal 1" xfId="16" xr:uid="{00000000-0005-0000-0000-000006000000}"/>
    <cellStyle name="Excel_BuiltIn_Comma" xfId="17" xr:uid="{00000000-0005-0000-0000-000007000000}"/>
    <cellStyle name="Fixo" xfId="18" xr:uid="{00000000-0005-0000-0000-000008000000}"/>
    <cellStyle name="Good" xfId="19" xr:uid="{00000000-0005-0000-0000-000009000000}"/>
    <cellStyle name="HEADER" xfId="20" xr:uid="{00000000-0005-0000-0000-00000A000000}"/>
    <cellStyle name="Input" xfId="21" xr:uid="{00000000-0005-0000-0000-00000B000000}"/>
    <cellStyle name="Linked Cell" xfId="22" xr:uid="{00000000-0005-0000-0000-00000C000000}"/>
    <cellStyle name="Milliers [0]_after_discount" xfId="23" xr:uid="{00000000-0005-0000-0000-00000D000000}"/>
    <cellStyle name="Milliers_after_discount" xfId="24" xr:uid="{00000000-0005-0000-0000-00000E000000}"/>
    <cellStyle name="Model" xfId="25" xr:uid="{00000000-0005-0000-0000-00000F000000}"/>
    <cellStyle name="Moeda" xfId="66" builtinId="4"/>
    <cellStyle name="Moeda 2" xfId="26" xr:uid="{00000000-0005-0000-0000-000011000000}"/>
    <cellStyle name="Moeda 3" xfId="27" xr:uid="{00000000-0005-0000-0000-000012000000}"/>
    <cellStyle name="Monétaire [0]_after_discount" xfId="28" xr:uid="{00000000-0005-0000-0000-000013000000}"/>
    <cellStyle name="Monétaire_after_discount" xfId="29" xr:uid="{00000000-0005-0000-0000-000014000000}"/>
    <cellStyle name="Neutral" xfId="30" xr:uid="{00000000-0005-0000-0000-000015000000}"/>
    <cellStyle name="Normal" xfId="0" builtinId="0"/>
    <cellStyle name="Normal 10" xfId="67" xr:uid="{00000000-0005-0000-0000-000017000000}"/>
    <cellStyle name="Normal 2" xfId="3" xr:uid="{00000000-0005-0000-0000-000018000000}"/>
    <cellStyle name="Normal 2 2" xfId="31" xr:uid="{00000000-0005-0000-0000-000019000000}"/>
    <cellStyle name="Normal 2 2 2" xfId="64" xr:uid="{00000000-0005-0000-0000-00001A000000}"/>
    <cellStyle name="Normal 2 3" xfId="63" xr:uid="{00000000-0005-0000-0000-00001B000000}"/>
    <cellStyle name="Normal 3" xfId="32" xr:uid="{00000000-0005-0000-0000-00001C000000}"/>
    <cellStyle name="Normal 4" xfId="33" xr:uid="{00000000-0005-0000-0000-00001D000000}"/>
    <cellStyle name="Normal_orç águaFAlameidaII " xfId="6" xr:uid="{00000000-0005-0000-0000-00001E000000}"/>
    <cellStyle name="Note" xfId="34" xr:uid="{00000000-0005-0000-0000-00001F000000}"/>
    <cellStyle name="Œ…‹æØ‚è [0.00]_COST_SUM" xfId="35" xr:uid="{00000000-0005-0000-0000-000020000000}"/>
    <cellStyle name="Œ…‹æØ‚è_COST_SUM" xfId="36" xr:uid="{00000000-0005-0000-0000-000021000000}"/>
    <cellStyle name="Percentual" xfId="37" xr:uid="{00000000-0005-0000-0000-000022000000}"/>
    <cellStyle name="Ponto" xfId="38" xr:uid="{00000000-0005-0000-0000-000023000000}"/>
    <cellStyle name="Porcentagem" xfId="1" builtinId="5"/>
    <cellStyle name="Porcentagem 2" xfId="39" xr:uid="{00000000-0005-0000-0000-000025000000}"/>
    <cellStyle name="Porcentagem 2 2" xfId="7" xr:uid="{00000000-0005-0000-0000-000026000000}"/>
    <cellStyle name="Porcentagem 3" xfId="40" xr:uid="{00000000-0005-0000-0000-000027000000}"/>
    <cellStyle name="Porcentagem 3 2" xfId="41" xr:uid="{00000000-0005-0000-0000-000028000000}"/>
    <cellStyle name="Porcentagem 4" xfId="42" xr:uid="{00000000-0005-0000-0000-000029000000}"/>
    <cellStyle name="Porcentagem 5" xfId="43" xr:uid="{00000000-0005-0000-0000-00002A000000}"/>
    <cellStyle name="Separador de m" xfId="44" xr:uid="{00000000-0005-0000-0000-00002B000000}"/>
    <cellStyle name="Separador de milhares 2" xfId="5" xr:uid="{00000000-0005-0000-0000-00002C000000}"/>
    <cellStyle name="Separador de milhares 2 2" xfId="9" xr:uid="{00000000-0005-0000-0000-00002D000000}"/>
    <cellStyle name="Separador de milhares 3" xfId="8" xr:uid="{00000000-0005-0000-0000-00002E000000}"/>
    <cellStyle name="Separador de milhares 3 2" xfId="45" xr:uid="{00000000-0005-0000-0000-00002F000000}"/>
    <cellStyle name="Separador de milhares 4" xfId="46" xr:uid="{00000000-0005-0000-0000-000030000000}"/>
    <cellStyle name="Separador de milhares 5" xfId="47" xr:uid="{00000000-0005-0000-0000-000031000000}"/>
    <cellStyle name="Separador de milhares 6" xfId="48" xr:uid="{00000000-0005-0000-0000-000032000000}"/>
    <cellStyle name="Separador de milhares 6 2" xfId="49" xr:uid="{00000000-0005-0000-0000-000033000000}"/>
    <cellStyle name="Separador de milhares 7" xfId="50" xr:uid="{00000000-0005-0000-0000-000034000000}"/>
    <cellStyle name="Separador de milhares_Modelo Orçamento" xfId="4" xr:uid="{00000000-0005-0000-0000-000035000000}"/>
    <cellStyle name="subhead" xfId="51" xr:uid="{00000000-0005-0000-0000-000036000000}"/>
    <cellStyle name="SUBTIT" xfId="52" xr:uid="{00000000-0005-0000-0000-000037000000}"/>
    <cellStyle name="SUBTIT 2" xfId="53" xr:uid="{00000000-0005-0000-0000-000038000000}"/>
    <cellStyle name="Título 1 1" xfId="54" xr:uid="{00000000-0005-0000-0000-000039000000}"/>
    <cellStyle name="Titulo1" xfId="55" xr:uid="{00000000-0005-0000-0000-00003A000000}"/>
    <cellStyle name="Titulo2" xfId="56" xr:uid="{00000000-0005-0000-0000-00003B000000}"/>
    <cellStyle name="Vírgula" xfId="2" builtinId="3"/>
    <cellStyle name="Vírgula 2" xfId="57" xr:uid="{00000000-0005-0000-0000-00003D000000}"/>
    <cellStyle name="Vírgula 2 2" xfId="58" xr:uid="{00000000-0005-0000-0000-00003E000000}"/>
    <cellStyle name="Vírgula 3" xfId="59" xr:uid="{00000000-0005-0000-0000-00003F000000}"/>
    <cellStyle name="Vírgula 4" xfId="60" xr:uid="{00000000-0005-0000-0000-000040000000}"/>
    <cellStyle name="Vírgula 5" xfId="61" xr:uid="{00000000-0005-0000-0000-000041000000}"/>
    <cellStyle name="Vírgula 6" xfId="65" xr:uid="{00000000-0005-0000-0000-000042000000}"/>
    <cellStyle name="Warning Text" xfId="62" xr:uid="{00000000-0005-0000-0000-000043000000}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5" Type="http://schemas.openxmlformats.org/officeDocument/2006/relationships/image" Target="../media/image1.jp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0</xdr:row>
      <xdr:rowOff>145677</xdr:rowOff>
    </xdr:from>
    <xdr:to>
      <xdr:col>2</xdr:col>
      <xdr:colOff>355227</xdr:colOff>
      <xdr:row>5</xdr:row>
      <xdr:rowOff>138954</xdr:rowOff>
    </xdr:to>
    <xdr:pic>
      <xdr:nvPicPr>
        <xdr:cNvPr id="3" name="figuras1">
          <a:extLst>
            <a:ext uri="{FF2B5EF4-FFF2-40B4-BE49-F238E27FC236}">
              <a16:creationId xmlns:a16="http://schemas.microsoft.com/office/drawing/2014/main" id="{0B4204A1-4EC0-4E08-A82F-5BF7728D5120}"/>
            </a:ext>
          </a:extLst>
        </xdr:cNvPr>
        <xdr:cNvPicPr/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228601" y="145677"/>
          <a:ext cx="1202951" cy="802902"/>
        </a:xfrm>
        <a:prstGeom prst="rect">
          <a:avLst/>
        </a:prstGeom>
        <a:solidFill>
          <a:srgbClr val="FFFFFF"/>
        </a:solidFill>
        <a:ln>
          <a:noFill/>
          <a:prstDash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57978</xdr:colOff>
      <xdr:row>56</xdr:row>
      <xdr:rowOff>107674</xdr:rowOff>
    </xdr:from>
    <xdr:to>
      <xdr:col>2</xdr:col>
      <xdr:colOff>1106985</xdr:colOff>
      <xdr:row>56</xdr:row>
      <xdr:rowOff>2362935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78" y="10833652"/>
          <a:ext cx="4464326" cy="22552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139398</xdr:colOff>
      <xdr:row>65</xdr:row>
      <xdr:rowOff>82161</xdr:rowOff>
    </xdr:from>
    <xdr:to>
      <xdr:col>3</xdr:col>
      <xdr:colOff>149235</xdr:colOff>
      <xdr:row>65</xdr:row>
      <xdr:rowOff>2359879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398" y="14514237"/>
          <a:ext cx="4551221" cy="22777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144575</xdr:colOff>
      <xdr:row>79</xdr:row>
      <xdr:rowOff>59531</xdr:rowOff>
    </xdr:from>
    <xdr:to>
      <xdr:col>3</xdr:col>
      <xdr:colOff>1003231</xdr:colOff>
      <xdr:row>79</xdr:row>
      <xdr:rowOff>2769076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75" y="20113058"/>
          <a:ext cx="5400040" cy="27095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76540</xdr:colOff>
      <xdr:row>89</xdr:row>
      <xdr:rowOff>51026</xdr:rowOff>
    </xdr:from>
    <xdr:to>
      <xdr:col>4</xdr:col>
      <xdr:colOff>15501</xdr:colOff>
      <xdr:row>90</xdr:row>
      <xdr:rowOff>2721427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40" y="24918080"/>
          <a:ext cx="5594430" cy="28149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228601</xdr:colOff>
      <xdr:row>0</xdr:row>
      <xdr:rowOff>145677</xdr:rowOff>
    </xdr:from>
    <xdr:to>
      <xdr:col>0</xdr:col>
      <xdr:colOff>1431552</xdr:colOff>
      <xdr:row>4</xdr:row>
      <xdr:rowOff>186579</xdr:rowOff>
    </xdr:to>
    <xdr:pic>
      <xdr:nvPicPr>
        <xdr:cNvPr id="3" name="figuras1">
          <a:extLst>
            <a:ext uri="{FF2B5EF4-FFF2-40B4-BE49-F238E27FC236}">
              <a16:creationId xmlns:a16="http://schemas.microsoft.com/office/drawing/2014/main" id="{DA8DA499-781D-4509-9ABE-BE6F2466438F}"/>
            </a:ext>
          </a:extLst>
        </xdr:cNvPr>
        <xdr:cNvPicPr/>
      </xdr:nvPicPr>
      <xdr:blipFill>
        <a:blip xmlns:r="http://schemas.openxmlformats.org/officeDocument/2006/relationships" r:embed="rId5">
          <a:lum/>
          <a:alphaModFix/>
        </a:blip>
        <a:srcRect/>
        <a:stretch>
          <a:fillRect/>
        </a:stretch>
      </xdr:blipFill>
      <xdr:spPr>
        <a:xfrm>
          <a:off x="228601" y="145677"/>
          <a:ext cx="1202951" cy="802902"/>
        </a:xfrm>
        <a:prstGeom prst="rect">
          <a:avLst/>
        </a:prstGeom>
        <a:solidFill>
          <a:srgbClr val="FFFFFF"/>
        </a:solidFill>
        <a:ln>
          <a:noFill/>
          <a:prstDash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228601</xdr:colOff>
      <xdr:row>0</xdr:row>
      <xdr:rowOff>145677</xdr:rowOff>
    </xdr:from>
    <xdr:to>
      <xdr:col>1</xdr:col>
      <xdr:colOff>812427</xdr:colOff>
      <xdr:row>5</xdr:row>
      <xdr:rowOff>100854</xdr:rowOff>
    </xdr:to>
    <xdr:pic>
      <xdr:nvPicPr>
        <xdr:cNvPr id="3" name="figuras1">
          <a:extLst>
            <a:ext uri="{FF2B5EF4-FFF2-40B4-BE49-F238E27FC236}">
              <a16:creationId xmlns:a16="http://schemas.microsoft.com/office/drawing/2014/main" id="{1291FC14-6C27-441D-BCC2-A95FB5E8F606}"/>
            </a:ext>
          </a:extLst>
        </xdr:cNvPr>
        <xdr:cNvPicPr/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228601" y="145677"/>
          <a:ext cx="1200150" cy="784412"/>
        </a:xfrm>
        <a:prstGeom prst="rect">
          <a:avLst/>
        </a:prstGeom>
        <a:solidFill>
          <a:srgbClr val="FFFFFF"/>
        </a:solidFill>
        <a:ln>
          <a:noFill/>
          <a:prstDash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rojetos\Meus%20documentos\Planilhas\OR&#199;AMENTO%202.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UMOS"/>
      <sheetName val="COMPOS."/>
      <sheetName val="ORÇAMENTO"/>
      <sheetName val="CONCRETO FUNDAÇÃO"/>
      <sheetName val="CONCRETO ESTRUTURA"/>
      <sheetName val="PARETO  |  ABC"/>
      <sheetName val="GRÁFICO"/>
    </sheetNames>
    <sheetDataSet>
      <sheetData sheetId="0">
        <row r="8">
          <cell r="G8">
            <v>2.89</v>
          </cell>
        </row>
        <row r="11">
          <cell r="B11" t="str">
            <v xml:space="preserve">  Pedreiro de acabamento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47"/>
  <sheetViews>
    <sheetView showGridLines="0" showZeros="0" topLeftCell="A36" zoomScaleNormal="100" zoomScaleSheetLayoutView="100" workbookViewId="0">
      <selection sqref="A1:XFD5"/>
    </sheetView>
  </sheetViews>
  <sheetFormatPr defaultColWidth="9.140625" defaultRowHeight="12.75"/>
  <cols>
    <col min="1" max="1" width="5.42578125" style="1" bestFit="1" customWidth="1"/>
    <col min="2" max="2" width="10.7109375" style="1" customWidth="1"/>
    <col min="3" max="3" width="10.7109375" style="1" bestFit="1" customWidth="1"/>
    <col min="4" max="4" width="56.42578125" style="1" customWidth="1"/>
    <col min="5" max="5" width="9.140625" style="1"/>
    <col min="6" max="6" width="12.42578125" style="1" customWidth="1"/>
    <col min="7" max="7" width="13.5703125" style="3" customWidth="1"/>
    <col min="8" max="8" width="14.5703125" style="1" customWidth="1"/>
    <col min="9" max="9" width="15.42578125" style="1" bestFit="1" customWidth="1"/>
    <col min="10" max="10" width="11.85546875" style="1" customWidth="1"/>
    <col min="11" max="16384" width="9.140625" style="1"/>
  </cols>
  <sheetData>
    <row r="1" spans="1:9" s="2" customFormat="1" ht="15.75">
      <c r="A1" s="268" t="s">
        <v>132</v>
      </c>
      <c r="B1" s="269"/>
      <c r="C1" s="269"/>
      <c r="D1" s="269"/>
      <c r="E1" s="269"/>
      <c r="F1" s="269"/>
      <c r="G1" s="269"/>
      <c r="H1" s="269"/>
      <c r="I1" s="270"/>
    </row>
    <row r="2" spans="1:9" s="2" customFormat="1">
      <c r="A2" s="254" t="s">
        <v>133</v>
      </c>
      <c r="B2" s="255"/>
      <c r="C2" s="255"/>
      <c r="D2" s="255"/>
      <c r="E2" s="255"/>
      <c r="F2" s="255"/>
      <c r="G2" s="255"/>
      <c r="H2" s="255"/>
      <c r="I2" s="256"/>
    </row>
    <row r="3" spans="1:9" s="2" customFormat="1">
      <c r="A3" s="254" t="s">
        <v>134</v>
      </c>
      <c r="B3" s="255"/>
      <c r="C3" s="255"/>
      <c r="D3" s="255"/>
      <c r="E3" s="255"/>
      <c r="F3" s="255"/>
      <c r="G3" s="255"/>
      <c r="H3" s="255"/>
      <c r="I3" s="256"/>
    </row>
    <row r="4" spans="1:9" s="2" customFormat="1">
      <c r="A4" s="254" t="s">
        <v>135</v>
      </c>
      <c r="B4" s="255"/>
      <c r="C4" s="255"/>
      <c r="D4" s="255"/>
      <c r="E4" s="255"/>
      <c r="F4" s="255"/>
      <c r="G4" s="255"/>
      <c r="H4" s="255"/>
      <c r="I4" s="256"/>
    </row>
    <row r="5" spans="1:9" s="2" customFormat="1">
      <c r="A5" s="254" t="s">
        <v>136</v>
      </c>
      <c r="B5" s="255"/>
      <c r="C5" s="255"/>
      <c r="D5" s="255"/>
      <c r="E5" s="255"/>
      <c r="F5" s="255"/>
      <c r="G5" s="255"/>
      <c r="H5" s="255"/>
      <c r="I5" s="256"/>
    </row>
    <row r="6" spans="1:9" s="2" customFormat="1" ht="13.5" thickBot="1">
      <c r="A6" s="257"/>
      <c r="B6" s="258"/>
      <c r="C6" s="258"/>
      <c r="D6" s="258"/>
      <c r="E6" s="258"/>
      <c r="F6" s="258"/>
      <c r="G6" s="258"/>
      <c r="H6" s="258"/>
      <c r="I6" s="259"/>
    </row>
    <row r="7" spans="1:9" s="2" customFormat="1" ht="13.5" thickBot="1">
      <c r="A7" s="242" t="s">
        <v>137</v>
      </c>
      <c r="B7" s="243"/>
      <c r="C7" s="243"/>
      <c r="D7" s="243"/>
      <c r="E7" s="243"/>
      <c r="F7" s="243"/>
      <c r="G7" s="243"/>
      <c r="H7" s="243"/>
      <c r="I7" s="244"/>
    </row>
    <row r="8" spans="1:9" s="2" customFormat="1" ht="13.5" thickBot="1">
      <c r="A8" s="206"/>
      <c r="B8" s="207"/>
      <c r="C8" s="207"/>
      <c r="D8" s="207"/>
      <c r="E8" s="207"/>
      <c r="F8" s="207"/>
      <c r="G8" s="207"/>
      <c r="H8" s="207"/>
      <c r="I8" s="208"/>
    </row>
    <row r="9" spans="1:9" s="2" customFormat="1">
      <c r="A9" s="245" t="s">
        <v>138</v>
      </c>
      <c r="B9" s="246"/>
      <c r="C9" s="246"/>
      <c r="D9" s="246"/>
      <c r="E9" s="246"/>
      <c r="F9" s="247"/>
      <c r="G9" s="248" t="s">
        <v>139</v>
      </c>
      <c r="H9" s="249"/>
      <c r="I9" s="250"/>
    </row>
    <row r="10" spans="1:9" s="2" customFormat="1">
      <c r="A10" s="251" t="s">
        <v>140</v>
      </c>
      <c r="B10" s="252"/>
      <c r="C10" s="252"/>
      <c r="D10" s="252"/>
      <c r="E10" s="252"/>
      <c r="F10" s="253"/>
      <c r="G10" s="220" t="s">
        <v>141</v>
      </c>
      <c r="H10" s="221"/>
      <c r="I10" s="222"/>
    </row>
    <row r="11" spans="1:9" s="2" customFormat="1">
      <c r="A11" s="220" t="s">
        <v>142</v>
      </c>
      <c r="B11" s="221"/>
      <c r="C11" s="221"/>
      <c r="D11" s="221"/>
      <c r="E11" s="222"/>
      <c r="F11" s="223" t="s">
        <v>143</v>
      </c>
      <c r="G11" s="224"/>
      <c r="H11" s="224"/>
      <c r="I11" s="225"/>
    </row>
    <row r="12" spans="1:9" s="2" customFormat="1">
      <c r="A12" s="220" t="s">
        <v>144</v>
      </c>
      <c r="B12" s="221"/>
      <c r="C12" s="221"/>
      <c r="D12" s="221"/>
      <c r="E12" s="221"/>
      <c r="F12" s="222"/>
      <c r="G12" s="212"/>
      <c r="H12" s="210"/>
      <c r="I12" s="211"/>
    </row>
    <row r="13" spans="1:9" s="2" customFormat="1">
      <c r="A13" s="232" t="s">
        <v>145</v>
      </c>
      <c r="B13" s="233"/>
      <c r="C13" s="233"/>
      <c r="D13" s="233"/>
      <c r="E13" s="234"/>
      <c r="F13" s="226" t="s">
        <v>18</v>
      </c>
      <c r="G13" s="229" t="s">
        <v>1</v>
      </c>
      <c r="H13" s="210" t="s">
        <v>146</v>
      </c>
      <c r="I13" s="209" t="s">
        <v>2</v>
      </c>
    </row>
    <row r="14" spans="1:9" s="2" customFormat="1" ht="24" customHeight="1">
      <c r="A14" s="232" t="s">
        <v>147</v>
      </c>
      <c r="B14" s="233"/>
      <c r="C14" s="233"/>
      <c r="D14" s="233"/>
      <c r="E14" s="234"/>
      <c r="F14" s="227"/>
      <c r="G14" s="230"/>
      <c r="H14" s="235" t="s">
        <v>148</v>
      </c>
      <c r="I14" s="236"/>
    </row>
    <row r="15" spans="1:9">
      <c r="A15" s="232" t="s">
        <v>149</v>
      </c>
      <c r="B15" s="233"/>
      <c r="C15" s="233"/>
      <c r="D15" s="233"/>
      <c r="E15" s="234"/>
      <c r="F15" s="227"/>
      <c r="G15" s="230"/>
      <c r="H15" s="237"/>
      <c r="I15" s="238"/>
    </row>
    <row r="16" spans="1:9" s="51" customFormat="1" ht="13.5" thickBot="1">
      <c r="A16" s="239" t="s">
        <v>150</v>
      </c>
      <c r="B16" s="240"/>
      <c r="C16" s="240"/>
      <c r="D16" s="240"/>
      <c r="E16" s="241"/>
      <c r="F16" s="228"/>
      <c r="G16" s="231"/>
      <c r="H16" s="213" t="s">
        <v>151</v>
      </c>
      <c r="I16" s="214">
        <v>0.2868</v>
      </c>
    </row>
    <row r="17" spans="1:10" s="51" customFormat="1">
      <c r="A17" s="215"/>
      <c r="B17" s="216"/>
      <c r="C17" s="216"/>
      <c r="D17" s="216"/>
      <c r="E17" s="216"/>
      <c r="F17" s="217"/>
      <c r="G17" s="218"/>
      <c r="H17" s="212"/>
      <c r="I17" s="219"/>
    </row>
    <row r="18" spans="1:10" s="51" customFormat="1" ht="13.5" customHeight="1">
      <c r="A18" s="52" t="s">
        <v>20</v>
      </c>
      <c r="B18" s="53"/>
      <c r="C18" s="54"/>
      <c r="D18" s="127" t="s">
        <v>10</v>
      </c>
      <c r="E18" s="55"/>
      <c r="F18" s="56"/>
      <c r="G18" s="56"/>
      <c r="H18" s="56">
        <f>ROUND(G18+(G18*$I$14),2)</f>
        <v>0</v>
      </c>
      <c r="I18" s="57">
        <f>SUM(I19:I19)</f>
        <v>3679.46</v>
      </c>
    </row>
    <row r="19" spans="1:10" s="51" customFormat="1" ht="56.25">
      <c r="A19" s="58" t="s">
        <v>3</v>
      </c>
      <c r="B19" s="58" t="s">
        <v>28</v>
      </c>
      <c r="C19" s="59" t="s">
        <v>80</v>
      </c>
      <c r="D19" s="60" t="s">
        <v>81</v>
      </c>
      <c r="E19" s="58" t="s">
        <v>8</v>
      </c>
      <c r="F19" s="61">
        <f>'Memória de Cálculo'!B25</f>
        <v>2</v>
      </c>
      <c r="G19" s="62">
        <v>1429.69</v>
      </c>
      <c r="H19" s="62">
        <f>ROUND(G19+(G19*$I$16),2)</f>
        <v>1839.73</v>
      </c>
      <c r="I19" s="62">
        <f>ROUND((F19*H19),2)</f>
        <v>3679.46</v>
      </c>
    </row>
    <row r="20" spans="1:10" s="51" customFormat="1" ht="11.25">
      <c r="A20" s="266">
        <f>ROUND(G20+(G20*$I$14),2)</f>
        <v>0</v>
      </c>
      <c r="B20" s="266"/>
      <c r="C20" s="266"/>
      <c r="D20" s="266"/>
      <c r="E20" s="266"/>
      <c r="F20" s="266"/>
      <c r="G20" s="266"/>
      <c r="H20" s="266"/>
      <c r="I20" s="266"/>
    </row>
    <row r="21" spans="1:10" s="63" customFormat="1" ht="11.25">
      <c r="A21" s="52" t="s">
        <v>21</v>
      </c>
      <c r="B21" s="53"/>
      <c r="C21" s="54"/>
      <c r="D21" s="265" t="s">
        <v>77</v>
      </c>
      <c r="E21" s="265"/>
      <c r="F21" s="265"/>
      <c r="G21" s="265"/>
      <c r="H21" s="265">
        <f t="shared" ref="H21" si="0">ROUND(G21+(G21*$I$14),2)</f>
        <v>0</v>
      </c>
      <c r="I21" s="57">
        <f>SUM(I22:I22)</f>
        <v>3167.85</v>
      </c>
    </row>
    <row r="22" spans="1:10" s="51" customFormat="1" ht="11.25">
      <c r="A22" s="58" t="s">
        <v>4</v>
      </c>
      <c r="B22" s="58" t="s">
        <v>28</v>
      </c>
      <c r="C22" s="64" t="s">
        <v>25</v>
      </c>
      <c r="D22" s="60" t="s">
        <v>26</v>
      </c>
      <c r="E22" s="58" t="s">
        <v>29</v>
      </c>
      <c r="F22" s="61">
        <f>'Memória de Cálculo'!D36</f>
        <v>2155</v>
      </c>
      <c r="G22" s="62">
        <v>1.1399999999999999</v>
      </c>
      <c r="H22" s="62">
        <f>ROUND(G22+(G22*$I$16),2)</f>
        <v>1.47</v>
      </c>
      <c r="I22" s="62">
        <f t="shared" ref="I22" si="1">ROUND((F22*H22),2)</f>
        <v>3167.85</v>
      </c>
    </row>
    <row r="23" spans="1:10" s="51" customFormat="1" ht="11.25">
      <c r="A23" s="266">
        <f>ROUND(G23+(G23*$I$14),2)</f>
        <v>0</v>
      </c>
      <c r="B23" s="266"/>
      <c r="C23" s="266"/>
      <c r="D23" s="266"/>
      <c r="E23" s="266"/>
      <c r="F23" s="266"/>
      <c r="G23" s="266"/>
      <c r="H23" s="266"/>
      <c r="I23" s="266"/>
    </row>
    <row r="24" spans="1:10" s="63" customFormat="1" ht="11.25">
      <c r="A24" s="52" t="s">
        <v>22</v>
      </c>
      <c r="B24" s="53"/>
      <c r="C24" s="54"/>
      <c r="D24" s="265" t="s">
        <v>82</v>
      </c>
      <c r="E24" s="265"/>
      <c r="F24" s="265"/>
      <c r="G24" s="265"/>
      <c r="H24" s="265">
        <f t="shared" ref="H24" si="2">ROUND(G24+(G24*$I$14),2)</f>
        <v>0</v>
      </c>
      <c r="I24" s="57">
        <f>SUM(I25:I27)</f>
        <v>141741.35999999999</v>
      </c>
    </row>
    <row r="25" spans="1:10" s="51" customFormat="1" ht="48">
      <c r="A25" s="58" t="s">
        <v>5</v>
      </c>
      <c r="B25" s="58" t="s">
        <v>28</v>
      </c>
      <c r="C25" s="155" t="s">
        <v>93</v>
      </c>
      <c r="D25" s="154" t="s">
        <v>94</v>
      </c>
      <c r="E25" s="58" t="s">
        <v>29</v>
      </c>
      <c r="F25" s="61">
        <f>'Memória de Cálculo'!D47</f>
        <v>1992.8</v>
      </c>
      <c r="G25" s="62">
        <v>22</v>
      </c>
      <c r="H25" s="62">
        <f>ROUND(G25+(G25*$I$16),2)</f>
        <v>28.31</v>
      </c>
      <c r="I25" s="62">
        <f t="shared" ref="I25" si="3">ROUND((F25*H25),2)</f>
        <v>56416.17</v>
      </c>
      <c r="J25" s="140"/>
    </row>
    <row r="26" spans="1:10" s="51" customFormat="1" ht="24">
      <c r="A26" s="58" t="s">
        <v>13</v>
      </c>
      <c r="B26" s="58" t="s">
        <v>28</v>
      </c>
      <c r="C26" s="155" t="s">
        <v>108</v>
      </c>
      <c r="D26" s="159" t="s">
        <v>127</v>
      </c>
      <c r="E26" s="58" t="s">
        <v>75</v>
      </c>
      <c r="F26" s="61">
        <f>'Memória de Cálculo'!D69</f>
        <v>69969.422222222216</v>
      </c>
      <c r="G26" s="62">
        <v>0.72</v>
      </c>
      <c r="H26" s="62">
        <f>ROUND(G26+(G26*$I$16),2)</f>
        <v>0.93</v>
      </c>
      <c r="I26" s="62">
        <f t="shared" ref="I26:I27" si="4">ROUND((F26*H26),2)</f>
        <v>65071.56</v>
      </c>
    </row>
    <row r="27" spans="1:10" s="51" customFormat="1" ht="24">
      <c r="A27" s="58" t="s">
        <v>71</v>
      </c>
      <c r="B27" s="58" t="s">
        <v>28</v>
      </c>
      <c r="C27" s="64" t="s">
        <v>118</v>
      </c>
      <c r="D27" s="159" t="s">
        <v>119</v>
      </c>
      <c r="E27" s="58" t="s">
        <v>74</v>
      </c>
      <c r="F27" s="61">
        <f>'Memória de Cálculo'!D94</f>
        <v>13684.8832</v>
      </c>
      <c r="G27" s="62">
        <v>1.1499999999999999</v>
      </c>
      <c r="H27" s="62">
        <f>ROUND(G27+(G27*$I$16),2)</f>
        <v>1.48</v>
      </c>
      <c r="I27" s="62">
        <f t="shared" si="4"/>
        <v>20253.63</v>
      </c>
    </row>
    <row r="28" spans="1:10" s="51" customFormat="1" ht="11.25">
      <c r="A28" s="65"/>
      <c r="B28" s="66"/>
      <c r="C28" s="67"/>
      <c r="D28" s="68"/>
      <c r="E28" s="66"/>
      <c r="F28" s="69"/>
      <c r="G28" s="70"/>
      <c r="H28" s="70"/>
      <c r="I28" s="71"/>
    </row>
    <row r="29" spans="1:10" s="51" customFormat="1" ht="11.25">
      <c r="A29" s="52" t="s">
        <v>23</v>
      </c>
      <c r="B29" s="53"/>
      <c r="C29" s="54"/>
      <c r="D29" s="265" t="s">
        <v>104</v>
      </c>
      <c r="E29" s="265"/>
      <c r="F29" s="265"/>
      <c r="G29" s="265"/>
      <c r="H29" s="265">
        <f t="shared" ref="H29" si="5">ROUND(G29+(G29*$I$14),2)</f>
        <v>0</v>
      </c>
      <c r="I29" s="57">
        <f>SUM(I30:I31)</f>
        <v>53540.43</v>
      </c>
    </row>
    <row r="30" spans="1:10" s="51" customFormat="1" ht="48">
      <c r="A30" s="58" t="s">
        <v>6</v>
      </c>
      <c r="B30" s="58" t="s">
        <v>28</v>
      </c>
      <c r="C30" s="155" t="s">
        <v>109</v>
      </c>
      <c r="D30" s="154" t="s">
        <v>110</v>
      </c>
      <c r="E30" s="58" t="s">
        <v>111</v>
      </c>
      <c r="F30" s="61">
        <f>'Memória de Cálculo'!C105</f>
        <v>481.19</v>
      </c>
      <c r="G30" s="62">
        <v>37.200000000000003</v>
      </c>
      <c r="H30" s="62">
        <f>ROUND(G30+(G30*$I$16),2)</f>
        <v>47.87</v>
      </c>
      <c r="I30" s="62">
        <f t="shared" ref="I30:I31" si="6">ROUND((F30*H30),2)</f>
        <v>23034.57</v>
      </c>
    </row>
    <row r="31" spans="1:10" s="51" customFormat="1" ht="48">
      <c r="A31" s="58" t="s">
        <v>19</v>
      </c>
      <c r="B31" s="58" t="s">
        <v>28</v>
      </c>
      <c r="C31" s="155" t="s">
        <v>120</v>
      </c>
      <c r="D31" s="159" t="s">
        <v>121</v>
      </c>
      <c r="E31" s="58" t="s">
        <v>111</v>
      </c>
      <c r="F31" s="61">
        <f>'Memória de Cálculo'!C114</f>
        <v>434</v>
      </c>
      <c r="G31" s="62">
        <v>54.62</v>
      </c>
      <c r="H31" s="62">
        <f>ROUND(G31+(G31*$I$16),2)</f>
        <v>70.290000000000006</v>
      </c>
      <c r="I31" s="62">
        <f t="shared" si="6"/>
        <v>30505.86</v>
      </c>
    </row>
    <row r="32" spans="1:10" s="51" customFormat="1" ht="11.25">
      <c r="A32" s="65"/>
      <c r="B32" s="66"/>
      <c r="C32" s="67"/>
      <c r="D32" s="68"/>
      <c r="E32" s="66"/>
      <c r="F32" s="69"/>
      <c r="G32" s="70"/>
      <c r="H32" s="70"/>
      <c r="I32" s="71"/>
    </row>
    <row r="33" spans="1:10" s="51" customFormat="1" ht="11.25">
      <c r="A33" s="65"/>
      <c r="B33" s="66"/>
      <c r="C33" s="67"/>
      <c r="D33" s="68"/>
      <c r="E33" s="66"/>
      <c r="F33" s="69"/>
      <c r="G33" s="70"/>
      <c r="H33" s="70"/>
      <c r="I33" s="71"/>
    </row>
    <row r="34" spans="1:10" s="51" customFormat="1" ht="12">
      <c r="A34" s="271" t="s">
        <v>7</v>
      </c>
      <c r="B34" s="271"/>
      <c r="C34" s="271"/>
      <c r="D34" s="271"/>
      <c r="E34" s="271"/>
      <c r="F34" s="271"/>
      <c r="G34" s="271"/>
      <c r="H34" s="271"/>
      <c r="I34" s="121">
        <f>I18+I21+I24+I29</f>
        <v>202129.09999999998</v>
      </c>
      <c r="J34" s="147"/>
    </row>
    <row r="35" spans="1:10">
      <c r="A35" s="4"/>
      <c r="B35" s="198"/>
      <c r="C35" s="198"/>
      <c r="D35" s="198"/>
      <c r="E35" s="198"/>
      <c r="F35" s="199"/>
      <c r="G35" s="199"/>
      <c r="H35" s="199"/>
      <c r="I35" s="50"/>
      <c r="J35" s="147"/>
    </row>
    <row r="36" spans="1:10">
      <c r="A36" s="5"/>
      <c r="B36" s="200"/>
      <c r="C36" s="200"/>
      <c r="D36" s="200"/>
      <c r="E36" s="200"/>
      <c r="F36" s="200"/>
      <c r="G36" s="201"/>
      <c r="H36" s="201"/>
      <c r="I36" s="139"/>
    </row>
    <row r="37" spans="1:10">
      <c r="A37" s="5"/>
      <c r="B37" s="200"/>
      <c r="C37" s="262"/>
      <c r="D37" s="262"/>
      <c r="E37" s="200"/>
      <c r="F37" s="8"/>
      <c r="G37" s="8"/>
      <c r="H37" s="201"/>
      <c r="I37" s="50"/>
    </row>
    <row r="38" spans="1:10">
      <c r="A38" s="5"/>
      <c r="B38" s="200"/>
      <c r="C38" s="260" t="s">
        <v>122</v>
      </c>
      <c r="D38" s="260"/>
      <c r="E38" s="200"/>
      <c r="F38" s="8"/>
      <c r="H38" s="201"/>
      <c r="I38" s="50"/>
    </row>
    <row r="39" spans="1:10">
      <c r="A39" s="7"/>
      <c r="B39" s="8"/>
      <c r="C39" s="8"/>
      <c r="D39" s="8"/>
      <c r="E39" s="8"/>
      <c r="F39" s="8"/>
      <c r="G39" s="202"/>
      <c r="H39" s="8"/>
      <c r="I39" s="9"/>
    </row>
    <row r="40" spans="1:10">
      <c r="A40" s="7"/>
      <c r="B40" s="8"/>
      <c r="C40" s="263" t="s">
        <v>79</v>
      </c>
      <c r="D40" s="263"/>
      <c r="E40" s="8"/>
      <c r="F40" s="264"/>
      <c r="G40" s="264"/>
      <c r="H40" s="264"/>
      <c r="I40" s="50"/>
    </row>
    <row r="41" spans="1:10">
      <c r="A41" s="7"/>
      <c r="B41" s="8"/>
      <c r="C41" s="263" t="s">
        <v>123</v>
      </c>
      <c r="D41" s="263"/>
      <c r="E41" s="8"/>
      <c r="F41" s="8"/>
      <c r="G41" s="202"/>
      <c r="H41" s="264"/>
      <c r="I41" s="267"/>
    </row>
    <row r="42" spans="1:10">
      <c r="A42" s="7"/>
      <c r="B42" s="8"/>
      <c r="C42" s="203"/>
      <c r="D42" s="203"/>
      <c r="E42" s="8"/>
      <c r="F42" s="8"/>
      <c r="G42" s="202"/>
      <c r="H42" s="8"/>
      <c r="I42" s="47"/>
    </row>
    <row r="43" spans="1:10">
      <c r="A43" s="5"/>
      <c r="B43" s="200"/>
      <c r="C43" s="262"/>
      <c r="D43" s="262"/>
      <c r="E43" s="200"/>
      <c r="F43" s="263"/>
      <c r="G43" s="263"/>
      <c r="H43" s="203"/>
      <c r="I43" s="6"/>
    </row>
    <row r="44" spans="1:10">
      <c r="A44" s="10"/>
      <c r="B44" s="204"/>
      <c r="C44" s="260" t="s">
        <v>124</v>
      </c>
      <c r="D44" s="260"/>
      <c r="E44" s="204"/>
      <c r="F44" s="261"/>
      <c r="G44" s="261"/>
      <c r="H44" s="205"/>
      <c r="I44" s="11"/>
    </row>
    <row r="45" spans="1:10">
      <c r="A45" s="7"/>
      <c r="B45" s="8"/>
      <c r="C45" s="263" t="s">
        <v>125</v>
      </c>
      <c r="D45" s="263"/>
      <c r="E45" s="8"/>
      <c r="F45" s="8"/>
      <c r="G45" s="202"/>
      <c r="H45" s="8"/>
      <c r="I45" s="9"/>
    </row>
    <row r="46" spans="1:10">
      <c r="A46" s="7"/>
      <c r="B46" s="8"/>
      <c r="C46" s="203"/>
      <c r="D46" s="203"/>
      <c r="E46" s="8"/>
      <c r="F46" s="8"/>
      <c r="G46" s="202"/>
      <c r="H46" s="8"/>
      <c r="I46" s="9"/>
    </row>
    <row r="47" spans="1:10">
      <c r="A47" s="12"/>
      <c r="B47" s="13"/>
      <c r="C47" s="13"/>
      <c r="D47" s="13"/>
      <c r="E47" s="13"/>
      <c r="F47" s="13"/>
      <c r="G47" s="14"/>
      <c r="H47" s="13"/>
      <c r="I47" s="15"/>
    </row>
  </sheetData>
  <mergeCells count="38">
    <mergeCell ref="A1:I1"/>
    <mergeCell ref="C45:D45"/>
    <mergeCell ref="C38:D38"/>
    <mergeCell ref="C41:D41"/>
    <mergeCell ref="C37:D37"/>
    <mergeCell ref="A34:H34"/>
    <mergeCell ref="F43:G43"/>
    <mergeCell ref="D21:H21"/>
    <mergeCell ref="D24:H24"/>
    <mergeCell ref="A23:I23"/>
    <mergeCell ref="H41:I41"/>
    <mergeCell ref="A20:I20"/>
    <mergeCell ref="D29:H29"/>
    <mergeCell ref="C44:D44"/>
    <mergeCell ref="F44:G44"/>
    <mergeCell ref="C43:D43"/>
    <mergeCell ref="C40:D40"/>
    <mergeCell ref="F40:H40"/>
    <mergeCell ref="A2:I2"/>
    <mergeCell ref="A3:I3"/>
    <mergeCell ref="A4:I4"/>
    <mergeCell ref="A5:I5"/>
    <mergeCell ref="A6:I6"/>
    <mergeCell ref="A7:I7"/>
    <mergeCell ref="A9:F9"/>
    <mergeCell ref="G9:I9"/>
    <mergeCell ref="A10:F10"/>
    <mergeCell ref="G10:I10"/>
    <mergeCell ref="A11:E11"/>
    <mergeCell ref="F11:I11"/>
    <mergeCell ref="A12:F12"/>
    <mergeCell ref="F13:F16"/>
    <mergeCell ref="G13:G16"/>
    <mergeCell ref="A14:E14"/>
    <mergeCell ref="H14:I15"/>
    <mergeCell ref="A15:E15"/>
    <mergeCell ref="A16:E16"/>
    <mergeCell ref="A13:E13"/>
  </mergeCells>
  <phoneticPr fontId="4" type="noConversion"/>
  <printOptions horizontalCentered="1"/>
  <pageMargins left="0.19685039370078741" right="0.19685039370078741" top="0.59055118110236227" bottom="0.6692913385826772" header="0" footer="0"/>
  <pageSetup paperSize="9" scale="69" fitToHeight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273"/>
  <sheetViews>
    <sheetView showGridLines="0" view="pageBreakPreview" topLeftCell="A11" zoomScale="70" zoomScaleNormal="40" zoomScaleSheetLayoutView="70" workbookViewId="0">
      <selection activeCell="K10" sqref="K10"/>
    </sheetView>
  </sheetViews>
  <sheetFormatPr defaultRowHeight="15" customHeight="1"/>
  <cols>
    <col min="1" max="1" width="30.5703125" style="106" customWidth="1"/>
    <col min="2" max="2" width="20.7109375" style="106" customWidth="1"/>
    <col min="3" max="3" width="16.85546875" style="96" customWidth="1"/>
    <col min="4" max="4" width="16.7109375" style="106" customWidth="1"/>
    <col min="5" max="5" width="18.5703125" style="106" customWidth="1"/>
    <col min="6" max="6" width="21.85546875" style="106" customWidth="1"/>
    <col min="7" max="7" width="20.140625" style="96" bestFit="1" customWidth="1"/>
    <col min="8" max="8" width="20.28515625" style="106" customWidth="1"/>
    <col min="9" max="9" width="16.7109375" style="106" customWidth="1"/>
    <col min="10" max="10" width="14.28515625" style="94" customWidth="1"/>
    <col min="11" max="11" width="12.42578125" style="94" customWidth="1"/>
    <col min="12" max="12" width="13.85546875" style="105" customWidth="1"/>
    <col min="13" max="13" width="4" style="73" customWidth="1"/>
    <col min="14" max="14" width="9.140625" style="73"/>
    <col min="15" max="15" width="11.5703125" style="73" customWidth="1"/>
    <col min="16" max="18" width="9.140625" style="73"/>
    <col min="19" max="19" width="10" style="73" bestFit="1" customWidth="1"/>
    <col min="20" max="20" width="13.42578125" style="73" customWidth="1"/>
    <col min="21" max="21" width="14.42578125" style="73" bestFit="1" customWidth="1"/>
    <col min="22" max="22" width="14.140625" style="73" customWidth="1"/>
    <col min="23" max="257" width="9.140625" style="73"/>
    <col min="258" max="258" width="19.85546875" style="73" customWidth="1"/>
    <col min="259" max="259" width="16" style="73" customWidth="1"/>
    <col min="260" max="260" width="15.5703125" style="73" customWidth="1"/>
    <col min="261" max="261" width="17.7109375" style="73" customWidth="1"/>
    <col min="262" max="263" width="15.5703125" style="73" customWidth="1"/>
    <col min="264" max="264" width="16.7109375" style="73" customWidth="1"/>
    <col min="265" max="265" width="16.28515625" style="73" customWidth="1"/>
    <col min="266" max="266" width="17.7109375" style="73" customWidth="1"/>
    <col min="267" max="267" width="14" style="73" customWidth="1"/>
    <col min="268" max="268" width="15" style="73" customWidth="1"/>
    <col min="269" max="269" width="4" style="73" customWidth="1"/>
    <col min="270" max="270" width="9.140625" style="73"/>
    <col min="271" max="271" width="11.5703125" style="73" customWidth="1"/>
    <col min="272" max="274" width="9.140625" style="73"/>
    <col min="275" max="275" width="10" style="73" bestFit="1" customWidth="1"/>
    <col min="276" max="276" width="13.42578125" style="73" customWidth="1"/>
    <col min="277" max="277" width="14.42578125" style="73" bestFit="1" customWidth="1"/>
    <col min="278" max="278" width="14.140625" style="73" customWidth="1"/>
    <col min="279" max="513" width="9.140625" style="73"/>
    <col min="514" max="514" width="19.85546875" style="73" customWidth="1"/>
    <col min="515" max="515" width="16" style="73" customWidth="1"/>
    <col min="516" max="516" width="15.5703125" style="73" customWidth="1"/>
    <col min="517" max="517" width="17.7109375" style="73" customWidth="1"/>
    <col min="518" max="519" width="15.5703125" style="73" customWidth="1"/>
    <col min="520" max="520" width="16.7109375" style="73" customWidth="1"/>
    <col min="521" max="521" width="16.28515625" style="73" customWidth="1"/>
    <col min="522" max="522" width="17.7109375" style="73" customWidth="1"/>
    <col min="523" max="523" width="14" style="73" customWidth="1"/>
    <col min="524" max="524" width="15" style="73" customWidth="1"/>
    <col min="525" max="525" width="4" style="73" customWidth="1"/>
    <col min="526" max="526" width="9.140625" style="73"/>
    <col min="527" max="527" width="11.5703125" style="73" customWidth="1"/>
    <col min="528" max="530" width="9.140625" style="73"/>
    <col min="531" max="531" width="10" style="73" bestFit="1" customWidth="1"/>
    <col min="532" max="532" width="13.42578125" style="73" customWidth="1"/>
    <col min="533" max="533" width="14.42578125" style="73" bestFit="1" customWidth="1"/>
    <col min="534" max="534" width="14.140625" style="73" customWidth="1"/>
    <col min="535" max="769" width="9.140625" style="73"/>
    <col min="770" max="770" width="19.85546875" style="73" customWidth="1"/>
    <col min="771" max="771" width="16" style="73" customWidth="1"/>
    <col min="772" max="772" width="15.5703125" style="73" customWidth="1"/>
    <col min="773" max="773" width="17.7109375" style="73" customWidth="1"/>
    <col min="774" max="775" width="15.5703125" style="73" customWidth="1"/>
    <col min="776" max="776" width="16.7109375" style="73" customWidth="1"/>
    <col min="777" max="777" width="16.28515625" style="73" customWidth="1"/>
    <col min="778" max="778" width="17.7109375" style="73" customWidth="1"/>
    <col min="779" max="779" width="14" style="73" customWidth="1"/>
    <col min="780" max="780" width="15" style="73" customWidth="1"/>
    <col min="781" max="781" width="4" style="73" customWidth="1"/>
    <col min="782" max="782" width="9.140625" style="73"/>
    <col min="783" max="783" width="11.5703125" style="73" customWidth="1"/>
    <col min="784" max="786" width="9.140625" style="73"/>
    <col min="787" max="787" width="10" style="73" bestFit="1" customWidth="1"/>
    <col min="788" max="788" width="13.42578125" style="73" customWidth="1"/>
    <col min="789" max="789" width="14.42578125" style="73" bestFit="1" customWidth="1"/>
    <col min="790" max="790" width="14.140625" style="73" customWidth="1"/>
    <col min="791" max="1025" width="9.140625" style="73"/>
    <col min="1026" max="1026" width="19.85546875" style="73" customWidth="1"/>
    <col min="1027" max="1027" width="16" style="73" customWidth="1"/>
    <col min="1028" max="1028" width="15.5703125" style="73" customWidth="1"/>
    <col min="1029" max="1029" width="17.7109375" style="73" customWidth="1"/>
    <col min="1030" max="1031" width="15.5703125" style="73" customWidth="1"/>
    <col min="1032" max="1032" width="16.7109375" style="73" customWidth="1"/>
    <col min="1033" max="1033" width="16.28515625" style="73" customWidth="1"/>
    <col min="1034" max="1034" width="17.7109375" style="73" customWidth="1"/>
    <col min="1035" max="1035" width="14" style="73" customWidth="1"/>
    <col min="1036" max="1036" width="15" style="73" customWidth="1"/>
    <col min="1037" max="1037" width="4" style="73" customWidth="1"/>
    <col min="1038" max="1038" width="9.140625" style="73"/>
    <col min="1039" max="1039" width="11.5703125" style="73" customWidth="1"/>
    <col min="1040" max="1042" width="9.140625" style="73"/>
    <col min="1043" max="1043" width="10" style="73" bestFit="1" customWidth="1"/>
    <col min="1044" max="1044" width="13.42578125" style="73" customWidth="1"/>
    <col min="1045" max="1045" width="14.42578125" style="73" bestFit="1" customWidth="1"/>
    <col min="1046" max="1046" width="14.140625" style="73" customWidth="1"/>
    <col min="1047" max="1281" width="9.140625" style="73"/>
    <col min="1282" max="1282" width="19.85546875" style="73" customWidth="1"/>
    <col min="1283" max="1283" width="16" style="73" customWidth="1"/>
    <col min="1284" max="1284" width="15.5703125" style="73" customWidth="1"/>
    <col min="1285" max="1285" width="17.7109375" style="73" customWidth="1"/>
    <col min="1286" max="1287" width="15.5703125" style="73" customWidth="1"/>
    <col min="1288" max="1288" width="16.7109375" style="73" customWidth="1"/>
    <col min="1289" max="1289" width="16.28515625" style="73" customWidth="1"/>
    <col min="1290" max="1290" width="17.7109375" style="73" customWidth="1"/>
    <col min="1291" max="1291" width="14" style="73" customWidth="1"/>
    <col min="1292" max="1292" width="15" style="73" customWidth="1"/>
    <col min="1293" max="1293" width="4" style="73" customWidth="1"/>
    <col min="1294" max="1294" width="9.140625" style="73"/>
    <col min="1295" max="1295" width="11.5703125" style="73" customWidth="1"/>
    <col min="1296" max="1298" width="9.140625" style="73"/>
    <col min="1299" max="1299" width="10" style="73" bestFit="1" customWidth="1"/>
    <col min="1300" max="1300" width="13.42578125" style="73" customWidth="1"/>
    <col min="1301" max="1301" width="14.42578125" style="73" bestFit="1" customWidth="1"/>
    <col min="1302" max="1302" width="14.140625" style="73" customWidth="1"/>
    <col min="1303" max="1537" width="9.140625" style="73"/>
    <col min="1538" max="1538" width="19.85546875" style="73" customWidth="1"/>
    <col min="1539" max="1539" width="16" style="73" customWidth="1"/>
    <col min="1540" max="1540" width="15.5703125" style="73" customWidth="1"/>
    <col min="1541" max="1541" width="17.7109375" style="73" customWidth="1"/>
    <col min="1542" max="1543" width="15.5703125" style="73" customWidth="1"/>
    <col min="1544" max="1544" width="16.7109375" style="73" customWidth="1"/>
    <col min="1545" max="1545" width="16.28515625" style="73" customWidth="1"/>
    <col min="1546" max="1546" width="17.7109375" style="73" customWidth="1"/>
    <col min="1547" max="1547" width="14" style="73" customWidth="1"/>
    <col min="1548" max="1548" width="15" style="73" customWidth="1"/>
    <col min="1549" max="1549" width="4" style="73" customWidth="1"/>
    <col min="1550" max="1550" width="9.140625" style="73"/>
    <col min="1551" max="1551" width="11.5703125" style="73" customWidth="1"/>
    <col min="1552" max="1554" width="9.140625" style="73"/>
    <col min="1555" max="1555" width="10" style="73" bestFit="1" customWidth="1"/>
    <col min="1556" max="1556" width="13.42578125" style="73" customWidth="1"/>
    <col min="1557" max="1557" width="14.42578125" style="73" bestFit="1" customWidth="1"/>
    <col min="1558" max="1558" width="14.140625" style="73" customWidth="1"/>
    <col min="1559" max="1793" width="9.140625" style="73"/>
    <col min="1794" max="1794" width="19.85546875" style="73" customWidth="1"/>
    <col min="1795" max="1795" width="16" style="73" customWidth="1"/>
    <col min="1796" max="1796" width="15.5703125" style="73" customWidth="1"/>
    <col min="1797" max="1797" width="17.7109375" style="73" customWidth="1"/>
    <col min="1798" max="1799" width="15.5703125" style="73" customWidth="1"/>
    <col min="1800" max="1800" width="16.7109375" style="73" customWidth="1"/>
    <col min="1801" max="1801" width="16.28515625" style="73" customWidth="1"/>
    <col min="1802" max="1802" width="17.7109375" style="73" customWidth="1"/>
    <col min="1803" max="1803" width="14" style="73" customWidth="1"/>
    <col min="1804" max="1804" width="15" style="73" customWidth="1"/>
    <col min="1805" max="1805" width="4" style="73" customWidth="1"/>
    <col min="1806" max="1806" width="9.140625" style="73"/>
    <col min="1807" max="1807" width="11.5703125" style="73" customWidth="1"/>
    <col min="1808" max="1810" width="9.140625" style="73"/>
    <col min="1811" max="1811" width="10" style="73" bestFit="1" customWidth="1"/>
    <col min="1812" max="1812" width="13.42578125" style="73" customWidth="1"/>
    <col min="1813" max="1813" width="14.42578125" style="73" bestFit="1" customWidth="1"/>
    <col min="1814" max="1814" width="14.140625" style="73" customWidth="1"/>
    <col min="1815" max="2049" width="9.140625" style="73"/>
    <col min="2050" max="2050" width="19.85546875" style="73" customWidth="1"/>
    <col min="2051" max="2051" width="16" style="73" customWidth="1"/>
    <col min="2052" max="2052" width="15.5703125" style="73" customWidth="1"/>
    <col min="2053" max="2053" width="17.7109375" style="73" customWidth="1"/>
    <col min="2054" max="2055" width="15.5703125" style="73" customWidth="1"/>
    <col min="2056" max="2056" width="16.7109375" style="73" customWidth="1"/>
    <col min="2057" max="2057" width="16.28515625" style="73" customWidth="1"/>
    <col min="2058" max="2058" width="17.7109375" style="73" customWidth="1"/>
    <col min="2059" max="2059" width="14" style="73" customWidth="1"/>
    <col min="2060" max="2060" width="15" style="73" customWidth="1"/>
    <col min="2061" max="2061" width="4" style="73" customWidth="1"/>
    <col min="2062" max="2062" width="9.140625" style="73"/>
    <col min="2063" max="2063" width="11.5703125" style="73" customWidth="1"/>
    <col min="2064" max="2066" width="9.140625" style="73"/>
    <col min="2067" max="2067" width="10" style="73" bestFit="1" customWidth="1"/>
    <col min="2068" max="2068" width="13.42578125" style="73" customWidth="1"/>
    <col min="2069" max="2069" width="14.42578125" style="73" bestFit="1" customWidth="1"/>
    <col min="2070" max="2070" width="14.140625" style="73" customWidth="1"/>
    <col min="2071" max="2305" width="9.140625" style="73"/>
    <col min="2306" max="2306" width="19.85546875" style="73" customWidth="1"/>
    <col min="2307" max="2307" width="16" style="73" customWidth="1"/>
    <col min="2308" max="2308" width="15.5703125" style="73" customWidth="1"/>
    <col min="2309" max="2309" width="17.7109375" style="73" customWidth="1"/>
    <col min="2310" max="2311" width="15.5703125" style="73" customWidth="1"/>
    <col min="2312" max="2312" width="16.7109375" style="73" customWidth="1"/>
    <col min="2313" max="2313" width="16.28515625" style="73" customWidth="1"/>
    <col min="2314" max="2314" width="17.7109375" style="73" customWidth="1"/>
    <col min="2315" max="2315" width="14" style="73" customWidth="1"/>
    <col min="2316" max="2316" width="15" style="73" customWidth="1"/>
    <col min="2317" max="2317" width="4" style="73" customWidth="1"/>
    <col min="2318" max="2318" width="9.140625" style="73"/>
    <col min="2319" max="2319" width="11.5703125" style="73" customWidth="1"/>
    <col min="2320" max="2322" width="9.140625" style="73"/>
    <col min="2323" max="2323" width="10" style="73" bestFit="1" customWidth="1"/>
    <col min="2324" max="2324" width="13.42578125" style="73" customWidth="1"/>
    <col min="2325" max="2325" width="14.42578125" style="73" bestFit="1" customWidth="1"/>
    <col min="2326" max="2326" width="14.140625" style="73" customWidth="1"/>
    <col min="2327" max="2561" width="9.140625" style="73"/>
    <col min="2562" max="2562" width="19.85546875" style="73" customWidth="1"/>
    <col min="2563" max="2563" width="16" style="73" customWidth="1"/>
    <col min="2564" max="2564" width="15.5703125" style="73" customWidth="1"/>
    <col min="2565" max="2565" width="17.7109375" style="73" customWidth="1"/>
    <col min="2566" max="2567" width="15.5703125" style="73" customWidth="1"/>
    <col min="2568" max="2568" width="16.7109375" style="73" customWidth="1"/>
    <col min="2569" max="2569" width="16.28515625" style="73" customWidth="1"/>
    <col min="2570" max="2570" width="17.7109375" style="73" customWidth="1"/>
    <col min="2571" max="2571" width="14" style="73" customWidth="1"/>
    <col min="2572" max="2572" width="15" style="73" customWidth="1"/>
    <col min="2573" max="2573" width="4" style="73" customWidth="1"/>
    <col min="2574" max="2574" width="9.140625" style="73"/>
    <col min="2575" max="2575" width="11.5703125" style="73" customWidth="1"/>
    <col min="2576" max="2578" width="9.140625" style="73"/>
    <col min="2579" max="2579" width="10" style="73" bestFit="1" customWidth="1"/>
    <col min="2580" max="2580" width="13.42578125" style="73" customWidth="1"/>
    <col min="2581" max="2581" width="14.42578125" style="73" bestFit="1" customWidth="1"/>
    <col min="2582" max="2582" width="14.140625" style="73" customWidth="1"/>
    <col min="2583" max="2817" width="9.140625" style="73"/>
    <col min="2818" max="2818" width="19.85546875" style="73" customWidth="1"/>
    <col min="2819" max="2819" width="16" style="73" customWidth="1"/>
    <col min="2820" max="2820" width="15.5703125" style="73" customWidth="1"/>
    <col min="2821" max="2821" width="17.7109375" style="73" customWidth="1"/>
    <col min="2822" max="2823" width="15.5703125" style="73" customWidth="1"/>
    <col min="2824" max="2824" width="16.7109375" style="73" customWidth="1"/>
    <col min="2825" max="2825" width="16.28515625" style="73" customWidth="1"/>
    <col min="2826" max="2826" width="17.7109375" style="73" customWidth="1"/>
    <col min="2827" max="2827" width="14" style="73" customWidth="1"/>
    <col min="2828" max="2828" width="15" style="73" customWidth="1"/>
    <col min="2829" max="2829" width="4" style="73" customWidth="1"/>
    <col min="2830" max="2830" width="9.140625" style="73"/>
    <col min="2831" max="2831" width="11.5703125" style="73" customWidth="1"/>
    <col min="2832" max="2834" width="9.140625" style="73"/>
    <col min="2835" max="2835" width="10" style="73" bestFit="1" customWidth="1"/>
    <col min="2836" max="2836" width="13.42578125" style="73" customWidth="1"/>
    <col min="2837" max="2837" width="14.42578125" style="73" bestFit="1" customWidth="1"/>
    <col min="2838" max="2838" width="14.140625" style="73" customWidth="1"/>
    <col min="2839" max="3073" width="9.140625" style="73"/>
    <col min="3074" max="3074" width="19.85546875" style="73" customWidth="1"/>
    <col min="3075" max="3075" width="16" style="73" customWidth="1"/>
    <col min="3076" max="3076" width="15.5703125" style="73" customWidth="1"/>
    <col min="3077" max="3077" width="17.7109375" style="73" customWidth="1"/>
    <col min="3078" max="3079" width="15.5703125" style="73" customWidth="1"/>
    <col min="3080" max="3080" width="16.7109375" style="73" customWidth="1"/>
    <col min="3081" max="3081" width="16.28515625" style="73" customWidth="1"/>
    <col min="3082" max="3082" width="17.7109375" style="73" customWidth="1"/>
    <col min="3083" max="3083" width="14" style="73" customWidth="1"/>
    <col min="3084" max="3084" width="15" style="73" customWidth="1"/>
    <col min="3085" max="3085" width="4" style="73" customWidth="1"/>
    <col min="3086" max="3086" width="9.140625" style="73"/>
    <col min="3087" max="3087" width="11.5703125" style="73" customWidth="1"/>
    <col min="3088" max="3090" width="9.140625" style="73"/>
    <col min="3091" max="3091" width="10" style="73" bestFit="1" customWidth="1"/>
    <col min="3092" max="3092" width="13.42578125" style="73" customWidth="1"/>
    <col min="3093" max="3093" width="14.42578125" style="73" bestFit="1" customWidth="1"/>
    <col min="3094" max="3094" width="14.140625" style="73" customWidth="1"/>
    <col min="3095" max="3329" width="9.140625" style="73"/>
    <col min="3330" max="3330" width="19.85546875" style="73" customWidth="1"/>
    <col min="3331" max="3331" width="16" style="73" customWidth="1"/>
    <col min="3332" max="3332" width="15.5703125" style="73" customWidth="1"/>
    <col min="3333" max="3333" width="17.7109375" style="73" customWidth="1"/>
    <col min="3334" max="3335" width="15.5703125" style="73" customWidth="1"/>
    <col min="3336" max="3336" width="16.7109375" style="73" customWidth="1"/>
    <col min="3337" max="3337" width="16.28515625" style="73" customWidth="1"/>
    <col min="3338" max="3338" width="17.7109375" style="73" customWidth="1"/>
    <col min="3339" max="3339" width="14" style="73" customWidth="1"/>
    <col min="3340" max="3340" width="15" style="73" customWidth="1"/>
    <col min="3341" max="3341" width="4" style="73" customWidth="1"/>
    <col min="3342" max="3342" width="9.140625" style="73"/>
    <col min="3343" max="3343" width="11.5703125" style="73" customWidth="1"/>
    <col min="3344" max="3346" width="9.140625" style="73"/>
    <col min="3347" max="3347" width="10" style="73" bestFit="1" customWidth="1"/>
    <col min="3348" max="3348" width="13.42578125" style="73" customWidth="1"/>
    <col min="3349" max="3349" width="14.42578125" style="73" bestFit="1" customWidth="1"/>
    <col min="3350" max="3350" width="14.140625" style="73" customWidth="1"/>
    <col min="3351" max="3585" width="9.140625" style="73"/>
    <col min="3586" max="3586" width="19.85546875" style="73" customWidth="1"/>
    <col min="3587" max="3587" width="16" style="73" customWidth="1"/>
    <col min="3588" max="3588" width="15.5703125" style="73" customWidth="1"/>
    <col min="3589" max="3589" width="17.7109375" style="73" customWidth="1"/>
    <col min="3590" max="3591" width="15.5703125" style="73" customWidth="1"/>
    <col min="3592" max="3592" width="16.7109375" style="73" customWidth="1"/>
    <col min="3593" max="3593" width="16.28515625" style="73" customWidth="1"/>
    <col min="3594" max="3594" width="17.7109375" style="73" customWidth="1"/>
    <col min="3595" max="3595" width="14" style="73" customWidth="1"/>
    <col min="3596" max="3596" width="15" style="73" customWidth="1"/>
    <col min="3597" max="3597" width="4" style="73" customWidth="1"/>
    <col min="3598" max="3598" width="9.140625" style="73"/>
    <col min="3599" max="3599" width="11.5703125" style="73" customWidth="1"/>
    <col min="3600" max="3602" width="9.140625" style="73"/>
    <col min="3603" max="3603" width="10" style="73" bestFit="1" customWidth="1"/>
    <col min="3604" max="3604" width="13.42578125" style="73" customWidth="1"/>
    <col min="3605" max="3605" width="14.42578125" style="73" bestFit="1" customWidth="1"/>
    <col min="3606" max="3606" width="14.140625" style="73" customWidth="1"/>
    <col min="3607" max="3841" width="9.140625" style="73"/>
    <col min="3842" max="3842" width="19.85546875" style="73" customWidth="1"/>
    <col min="3843" max="3843" width="16" style="73" customWidth="1"/>
    <col min="3844" max="3844" width="15.5703125" style="73" customWidth="1"/>
    <col min="3845" max="3845" width="17.7109375" style="73" customWidth="1"/>
    <col min="3846" max="3847" width="15.5703125" style="73" customWidth="1"/>
    <col min="3848" max="3848" width="16.7109375" style="73" customWidth="1"/>
    <col min="3849" max="3849" width="16.28515625" style="73" customWidth="1"/>
    <col min="3850" max="3850" width="17.7109375" style="73" customWidth="1"/>
    <col min="3851" max="3851" width="14" style="73" customWidth="1"/>
    <col min="3852" max="3852" width="15" style="73" customWidth="1"/>
    <col min="3853" max="3853" width="4" style="73" customWidth="1"/>
    <col min="3854" max="3854" width="9.140625" style="73"/>
    <col min="3855" max="3855" width="11.5703125" style="73" customWidth="1"/>
    <col min="3856" max="3858" width="9.140625" style="73"/>
    <col min="3859" max="3859" width="10" style="73" bestFit="1" customWidth="1"/>
    <col min="3860" max="3860" width="13.42578125" style="73" customWidth="1"/>
    <col min="3861" max="3861" width="14.42578125" style="73" bestFit="1" customWidth="1"/>
    <col min="3862" max="3862" width="14.140625" style="73" customWidth="1"/>
    <col min="3863" max="4097" width="9.140625" style="73"/>
    <col min="4098" max="4098" width="19.85546875" style="73" customWidth="1"/>
    <col min="4099" max="4099" width="16" style="73" customWidth="1"/>
    <col min="4100" max="4100" width="15.5703125" style="73" customWidth="1"/>
    <col min="4101" max="4101" width="17.7109375" style="73" customWidth="1"/>
    <col min="4102" max="4103" width="15.5703125" style="73" customWidth="1"/>
    <col min="4104" max="4104" width="16.7109375" style="73" customWidth="1"/>
    <col min="4105" max="4105" width="16.28515625" style="73" customWidth="1"/>
    <col min="4106" max="4106" width="17.7109375" style="73" customWidth="1"/>
    <col min="4107" max="4107" width="14" style="73" customWidth="1"/>
    <col min="4108" max="4108" width="15" style="73" customWidth="1"/>
    <col min="4109" max="4109" width="4" style="73" customWidth="1"/>
    <col min="4110" max="4110" width="9.140625" style="73"/>
    <col min="4111" max="4111" width="11.5703125" style="73" customWidth="1"/>
    <col min="4112" max="4114" width="9.140625" style="73"/>
    <col min="4115" max="4115" width="10" style="73" bestFit="1" customWidth="1"/>
    <col min="4116" max="4116" width="13.42578125" style="73" customWidth="1"/>
    <col min="4117" max="4117" width="14.42578125" style="73" bestFit="1" customWidth="1"/>
    <col min="4118" max="4118" width="14.140625" style="73" customWidth="1"/>
    <col min="4119" max="4353" width="9.140625" style="73"/>
    <col min="4354" max="4354" width="19.85546875" style="73" customWidth="1"/>
    <col min="4355" max="4355" width="16" style="73" customWidth="1"/>
    <col min="4356" max="4356" width="15.5703125" style="73" customWidth="1"/>
    <col min="4357" max="4357" width="17.7109375" style="73" customWidth="1"/>
    <col min="4358" max="4359" width="15.5703125" style="73" customWidth="1"/>
    <col min="4360" max="4360" width="16.7109375" style="73" customWidth="1"/>
    <col min="4361" max="4361" width="16.28515625" style="73" customWidth="1"/>
    <col min="4362" max="4362" width="17.7109375" style="73" customWidth="1"/>
    <col min="4363" max="4363" width="14" style="73" customWidth="1"/>
    <col min="4364" max="4364" width="15" style="73" customWidth="1"/>
    <col min="4365" max="4365" width="4" style="73" customWidth="1"/>
    <col min="4366" max="4366" width="9.140625" style="73"/>
    <col min="4367" max="4367" width="11.5703125" style="73" customWidth="1"/>
    <col min="4368" max="4370" width="9.140625" style="73"/>
    <col min="4371" max="4371" width="10" style="73" bestFit="1" customWidth="1"/>
    <col min="4372" max="4372" width="13.42578125" style="73" customWidth="1"/>
    <col min="4373" max="4373" width="14.42578125" style="73" bestFit="1" customWidth="1"/>
    <col min="4374" max="4374" width="14.140625" style="73" customWidth="1"/>
    <col min="4375" max="4609" width="9.140625" style="73"/>
    <col min="4610" max="4610" width="19.85546875" style="73" customWidth="1"/>
    <col min="4611" max="4611" width="16" style="73" customWidth="1"/>
    <col min="4612" max="4612" width="15.5703125" style="73" customWidth="1"/>
    <col min="4613" max="4613" width="17.7109375" style="73" customWidth="1"/>
    <col min="4614" max="4615" width="15.5703125" style="73" customWidth="1"/>
    <col min="4616" max="4616" width="16.7109375" style="73" customWidth="1"/>
    <col min="4617" max="4617" width="16.28515625" style="73" customWidth="1"/>
    <col min="4618" max="4618" width="17.7109375" style="73" customWidth="1"/>
    <col min="4619" max="4619" width="14" style="73" customWidth="1"/>
    <col min="4620" max="4620" width="15" style="73" customWidth="1"/>
    <col min="4621" max="4621" width="4" style="73" customWidth="1"/>
    <col min="4622" max="4622" width="9.140625" style="73"/>
    <col min="4623" max="4623" width="11.5703125" style="73" customWidth="1"/>
    <col min="4624" max="4626" width="9.140625" style="73"/>
    <col min="4627" max="4627" width="10" style="73" bestFit="1" customWidth="1"/>
    <col min="4628" max="4628" width="13.42578125" style="73" customWidth="1"/>
    <col min="4629" max="4629" width="14.42578125" style="73" bestFit="1" customWidth="1"/>
    <col min="4630" max="4630" width="14.140625" style="73" customWidth="1"/>
    <col min="4631" max="4865" width="9.140625" style="73"/>
    <col min="4866" max="4866" width="19.85546875" style="73" customWidth="1"/>
    <col min="4867" max="4867" width="16" style="73" customWidth="1"/>
    <col min="4868" max="4868" width="15.5703125" style="73" customWidth="1"/>
    <col min="4869" max="4869" width="17.7109375" style="73" customWidth="1"/>
    <col min="4870" max="4871" width="15.5703125" style="73" customWidth="1"/>
    <col min="4872" max="4872" width="16.7109375" style="73" customWidth="1"/>
    <col min="4873" max="4873" width="16.28515625" style="73" customWidth="1"/>
    <col min="4874" max="4874" width="17.7109375" style="73" customWidth="1"/>
    <col min="4875" max="4875" width="14" style="73" customWidth="1"/>
    <col min="4876" max="4876" width="15" style="73" customWidth="1"/>
    <col min="4877" max="4877" width="4" style="73" customWidth="1"/>
    <col min="4878" max="4878" width="9.140625" style="73"/>
    <col min="4879" max="4879" width="11.5703125" style="73" customWidth="1"/>
    <col min="4880" max="4882" width="9.140625" style="73"/>
    <col min="4883" max="4883" width="10" style="73" bestFit="1" customWidth="1"/>
    <col min="4884" max="4884" width="13.42578125" style="73" customWidth="1"/>
    <col min="4885" max="4885" width="14.42578125" style="73" bestFit="1" customWidth="1"/>
    <col min="4886" max="4886" width="14.140625" style="73" customWidth="1"/>
    <col min="4887" max="5121" width="9.140625" style="73"/>
    <col min="5122" max="5122" width="19.85546875" style="73" customWidth="1"/>
    <col min="5123" max="5123" width="16" style="73" customWidth="1"/>
    <col min="5124" max="5124" width="15.5703125" style="73" customWidth="1"/>
    <col min="5125" max="5125" width="17.7109375" style="73" customWidth="1"/>
    <col min="5126" max="5127" width="15.5703125" style="73" customWidth="1"/>
    <col min="5128" max="5128" width="16.7109375" style="73" customWidth="1"/>
    <col min="5129" max="5129" width="16.28515625" style="73" customWidth="1"/>
    <col min="5130" max="5130" width="17.7109375" style="73" customWidth="1"/>
    <col min="5131" max="5131" width="14" style="73" customWidth="1"/>
    <col min="5132" max="5132" width="15" style="73" customWidth="1"/>
    <col min="5133" max="5133" width="4" style="73" customWidth="1"/>
    <col min="5134" max="5134" width="9.140625" style="73"/>
    <col min="5135" max="5135" width="11.5703125" style="73" customWidth="1"/>
    <col min="5136" max="5138" width="9.140625" style="73"/>
    <col min="5139" max="5139" width="10" style="73" bestFit="1" customWidth="1"/>
    <col min="5140" max="5140" width="13.42578125" style="73" customWidth="1"/>
    <col min="5141" max="5141" width="14.42578125" style="73" bestFit="1" customWidth="1"/>
    <col min="5142" max="5142" width="14.140625" style="73" customWidth="1"/>
    <col min="5143" max="5377" width="9.140625" style="73"/>
    <col min="5378" max="5378" width="19.85546875" style="73" customWidth="1"/>
    <col min="5379" max="5379" width="16" style="73" customWidth="1"/>
    <col min="5380" max="5380" width="15.5703125" style="73" customWidth="1"/>
    <col min="5381" max="5381" width="17.7109375" style="73" customWidth="1"/>
    <col min="5382" max="5383" width="15.5703125" style="73" customWidth="1"/>
    <col min="5384" max="5384" width="16.7109375" style="73" customWidth="1"/>
    <col min="5385" max="5385" width="16.28515625" style="73" customWidth="1"/>
    <col min="5386" max="5386" width="17.7109375" style="73" customWidth="1"/>
    <col min="5387" max="5387" width="14" style="73" customWidth="1"/>
    <col min="5388" max="5388" width="15" style="73" customWidth="1"/>
    <col min="5389" max="5389" width="4" style="73" customWidth="1"/>
    <col min="5390" max="5390" width="9.140625" style="73"/>
    <col min="5391" max="5391" width="11.5703125" style="73" customWidth="1"/>
    <col min="5392" max="5394" width="9.140625" style="73"/>
    <col min="5395" max="5395" width="10" style="73" bestFit="1" customWidth="1"/>
    <col min="5396" max="5396" width="13.42578125" style="73" customWidth="1"/>
    <col min="5397" max="5397" width="14.42578125" style="73" bestFit="1" customWidth="1"/>
    <col min="5398" max="5398" width="14.140625" style="73" customWidth="1"/>
    <col min="5399" max="5633" width="9.140625" style="73"/>
    <col min="5634" max="5634" width="19.85546875" style="73" customWidth="1"/>
    <col min="5635" max="5635" width="16" style="73" customWidth="1"/>
    <col min="5636" max="5636" width="15.5703125" style="73" customWidth="1"/>
    <col min="5637" max="5637" width="17.7109375" style="73" customWidth="1"/>
    <col min="5638" max="5639" width="15.5703125" style="73" customWidth="1"/>
    <col min="5640" max="5640" width="16.7109375" style="73" customWidth="1"/>
    <col min="5641" max="5641" width="16.28515625" style="73" customWidth="1"/>
    <col min="5642" max="5642" width="17.7109375" style="73" customWidth="1"/>
    <col min="5643" max="5643" width="14" style="73" customWidth="1"/>
    <col min="5644" max="5644" width="15" style="73" customWidth="1"/>
    <col min="5645" max="5645" width="4" style="73" customWidth="1"/>
    <col min="5646" max="5646" width="9.140625" style="73"/>
    <col min="5647" max="5647" width="11.5703125" style="73" customWidth="1"/>
    <col min="5648" max="5650" width="9.140625" style="73"/>
    <col min="5651" max="5651" width="10" style="73" bestFit="1" customWidth="1"/>
    <col min="5652" max="5652" width="13.42578125" style="73" customWidth="1"/>
    <col min="5653" max="5653" width="14.42578125" style="73" bestFit="1" customWidth="1"/>
    <col min="5654" max="5654" width="14.140625" style="73" customWidth="1"/>
    <col min="5655" max="5889" width="9.140625" style="73"/>
    <col min="5890" max="5890" width="19.85546875" style="73" customWidth="1"/>
    <col min="5891" max="5891" width="16" style="73" customWidth="1"/>
    <col min="5892" max="5892" width="15.5703125" style="73" customWidth="1"/>
    <col min="5893" max="5893" width="17.7109375" style="73" customWidth="1"/>
    <col min="5894" max="5895" width="15.5703125" style="73" customWidth="1"/>
    <col min="5896" max="5896" width="16.7109375" style="73" customWidth="1"/>
    <col min="5897" max="5897" width="16.28515625" style="73" customWidth="1"/>
    <col min="5898" max="5898" width="17.7109375" style="73" customWidth="1"/>
    <col min="5899" max="5899" width="14" style="73" customWidth="1"/>
    <col min="5900" max="5900" width="15" style="73" customWidth="1"/>
    <col min="5901" max="5901" width="4" style="73" customWidth="1"/>
    <col min="5902" max="5902" width="9.140625" style="73"/>
    <col min="5903" max="5903" width="11.5703125" style="73" customWidth="1"/>
    <col min="5904" max="5906" width="9.140625" style="73"/>
    <col min="5907" max="5907" width="10" style="73" bestFit="1" customWidth="1"/>
    <col min="5908" max="5908" width="13.42578125" style="73" customWidth="1"/>
    <col min="5909" max="5909" width="14.42578125" style="73" bestFit="1" customWidth="1"/>
    <col min="5910" max="5910" width="14.140625" style="73" customWidth="1"/>
    <col min="5911" max="6145" width="9.140625" style="73"/>
    <col min="6146" max="6146" width="19.85546875" style="73" customWidth="1"/>
    <col min="6147" max="6147" width="16" style="73" customWidth="1"/>
    <col min="6148" max="6148" width="15.5703125" style="73" customWidth="1"/>
    <col min="6149" max="6149" width="17.7109375" style="73" customWidth="1"/>
    <col min="6150" max="6151" width="15.5703125" style="73" customWidth="1"/>
    <col min="6152" max="6152" width="16.7109375" style="73" customWidth="1"/>
    <col min="6153" max="6153" width="16.28515625" style="73" customWidth="1"/>
    <col min="6154" max="6154" width="17.7109375" style="73" customWidth="1"/>
    <col min="6155" max="6155" width="14" style="73" customWidth="1"/>
    <col min="6156" max="6156" width="15" style="73" customWidth="1"/>
    <col min="6157" max="6157" width="4" style="73" customWidth="1"/>
    <col min="6158" max="6158" width="9.140625" style="73"/>
    <col min="6159" max="6159" width="11.5703125" style="73" customWidth="1"/>
    <col min="6160" max="6162" width="9.140625" style="73"/>
    <col min="6163" max="6163" width="10" style="73" bestFit="1" customWidth="1"/>
    <col min="6164" max="6164" width="13.42578125" style="73" customWidth="1"/>
    <col min="6165" max="6165" width="14.42578125" style="73" bestFit="1" customWidth="1"/>
    <col min="6166" max="6166" width="14.140625" style="73" customWidth="1"/>
    <col min="6167" max="6401" width="9.140625" style="73"/>
    <col min="6402" max="6402" width="19.85546875" style="73" customWidth="1"/>
    <col min="6403" max="6403" width="16" style="73" customWidth="1"/>
    <col min="6404" max="6404" width="15.5703125" style="73" customWidth="1"/>
    <col min="6405" max="6405" width="17.7109375" style="73" customWidth="1"/>
    <col min="6406" max="6407" width="15.5703125" style="73" customWidth="1"/>
    <col min="6408" max="6408" width="16.7109375" style="73" customWidth="1"/>
    <col min="6409" max="6409" width="16.28515625" style="73" customWidth="1"/>
    <col min="6410" max="6410" width="17.7109375" style="73" customWidth="1"/>
    <col min="6411" max="6411" width="14" style="73" customWidth="1"/>
    <col min="6412" max="6412" width="15" style="73" customWidth="1"/>
    <col min="6413" max="6413" width="4" style="73" customWidth="1"/>
    <col min="6414" max="6414" width="9.140625" style="73"/>
    <col min="6415" max="6415" width="11.5703125" style="73" customWidth="1"/>
    <col min="6416" max="6418" width="9.140625" style="73"/>
    <col min="6419" max="6419" width="10" style="73" bestFit="1" customWidth="1"/>
    <col min="6420" max="6420" width="13.42578125" style="73" customWidth="1"/>
    <col min="6421" max="6421" width="14.42578125" style="73" bestFit="1" customWidth="1"/>
    <col min="6422" max="6422" width="14.140625" style="73" customWidth="1"/>
    <col min="6423" max="6657" width="9.140625" style="73"/>
    <col min="6658" max="6658" width="19.85546875" style="73" customWidth="1"/>
    <col min="6659" max="6659" width="16" style="73" customWidth="1"/>
    <col min="6660" max="6660" width="15.5703125" style="73" customWidth="1"/>
    <col min="6661" max="6661" width="17.7109375" style="73" customWidth="1"/>
    <col min="6662" max="6663" width="15.5703125" style="73" customWidth="1"/>
    <col min="6664" max="6664" width="16.7109375" style="73" customWidth="1"/>
    <col min="6665" max="6665" width="16.28515625" style="73" customWidth="1"/>
    <col min="6666" max="6666" width="17.7109375" style="73" customWidth="1"/>
    <col min="6667" max="6667" width="14" style="73" customWidth="1"/>
    <col min="6668" max="6668" width="15" style="73" customWidth="1"/>
    <col min="6669" max="6669" width="4" style="73" customWidth="1"/>
    <col min="6670" max="6670" width="9.140625" style="73"/>
    <col min="6671" max="6671" width="11.5703125" style="73" customWidth="1"/>
    <col min="6672" max="6674" width="9.140625" style="73"/>
    <col min="6675" max="6675" width="10" style="73" bestFit="1" customWidth="1"/>
    <col min="6676" max="6676" width="13.42578125" style="73" customWidth="1"/>
    <col min="6677" max="6677" width="14.42578125" style="73" bestFit="1" customWidth="1"/>
    <col min="6678" max="6678" width="14.140625" style="73" customWidth="1"/>
    <col min="6679" max="6913" width="9.140625" style="73"/>
    <col min="6914" max="6914" width="19.85546875" style="73" customWidth="1"/>
    <col min="6915" max="6915" width="16" style="73" customWidth="1"/>
    <col min="6916" max="6916" width="15.5703125" style="73" customWidth="1"/>
    <col min="6917" max="6917" width="17.7109375" style="73" customWidth="1"/>
    <col min="6918" max="6919" width="15.5703125" style="73" customWidth="1"/>
    <col min="6920" max="6920" width="16.7109375" style="73" customWidth="1"/>
    <col min="6921" max="6921" width="16.28515625" style="73" customWidth="1"/>
    <col min="6922" max="6922" width="17.7109375" style="73" customWidth="1"/>
    <col min="6923" max="6923" width="14" style="73" customWidth="1"/>
    <col min="6924" max="6924" width="15" style="73" customWidth="1"/>
    <col min="6925" max="6925" width="4" style="73" customWidth="1"/>
    <col min="6926" max="6926" width="9.140625" style="73"/>
    <col min="6927" max="6927" width="11.5703125" style="73" customWidth="1"/>
    <col min="6928" max="6930" width="9.140625" style="73"/>
    <col min="6931" max="6931" width="10" style="73" bestFit="1" customWidth="1"/>
    <col min="6932" max="6932" width="13.42578125" style="73" customWidth="1"/>
    <col min="6933" max="6933" width="14.42578125" style="73" bestFit="1" customWidth="1"/>
    <col min="6934" max="6934" width="14.140625" style="73" customWidth="1"/>
    <col min="6935" max="7169" width="9.140625" style="73"/>
    <col min="7170" max="7170" width="19.85546875" style="73" customWidth="1"/>
    <col min="7171" max="7171" width="16" style="73" customWidth="1"/>
    <col min="7172" max="7172" width="15.5703125" style="73" customWidth="1"/>
    <col min="7173" max="7173" width="17.7109375" style="73" customWidth="1"/>
    <col min="7174" max="7175" width="15.5703125" style="73" customWidth="1"/>
    <col min="7176" max="7176" width="16.7109375" style="73" customWidth="1"/>
    <col min="7177" max="7177" width="16.28515625" style="73" customWidth="1"/>
    <col min="7178" max="7178" width="17.7109375" style="73" customWidth="1"/>
    <col min="7179" max="7179" width="14" style="73" customWidth="1"/>
    <col min="7180" max="7180" width="15" style="73" customWidth="1"/>
    <col min="7181" max="7181" width="4" style="73" customWidth="1"/>
    <col min="7182" max="7182" width="9.140625" style="73"/>
    <col min="7183" max="7183" width="11.5703125" style="73" customWidth="1"/>
    <col min="7184" max="7186" width="9.140625" style="73"/>
    <col min="7187" max="7187" width="10" style="73" bestFit="1" customWidth="1"/>
    <col min="7188" max="7188" width="13.42578125" style="73" customWidth="1"/>
    <col min="7189" max="7189" width="14.42578125" style="73" bestFit="1" customWidth="1"/>
    <col min="7190" max="7190" width="14.140625" style="73" customWidth="1"/>
    <col min="7191" max="7425" width="9.140625" style="73"/>
    <col min="7426" max="7426" width="19.85546875" style="73" customWidth="1"/>
    <col min="7427" max="7427" width="16" style="73" customWidth="1"/>
    <col min="7428" max="7428" width="15.5703125" style="73" customWidth="1"/>
    <col min="7429" max="7429" width="17.7109375" style="73" customWidth="1"/>
    <col min="7430" max="7431" width="15.5703125" style="73" customWidth="1"/>
    <col min="7432" max="7432" width="16.7109375" style="73" customWidth="1"/>
    <col min="7433" max="7433" width="16.28515625" style="73" customWidth="1"/>
    <col min="7434" max="7434" width="17.7109375" style="73" customWidth="1"/>
    <col min="7435" max="7435" width="14" style="73" customWidth="1"/>
    <col min="7436" max="7436" width="15" style="73" customWidth="1"/>
    <col min="7437" max="7437" width="4" style="73" customWidth="1"/>
    <col min="7438" max="7438" width="9.140625" style="73"/>
    <col min="7439" max="7439" width="11.5703125" style="73" customWidth="1"/>
    <col min="7440" max="7442" width="9.140625" style="73"/>
    <col min="7443" max="7443" width="10" style="73" bestFit="1" customWidth="1"/>
    <col min="7444" max="7444" width="13.42578125" style="73" customWidth="1"/>
    <col min="7445" max="7445" width="14.42578125" style="73" bestFit="1" customWidth="1"/>
    <col min="7446" max="7446" width="14.140625" style="73" customWidth="1"/>
    <col min="7447" max="7681" width="9.140625" style="73"/>
    <col min="7682" max="7682" width="19.85546875" style="73" customWidth="1"/>
    <col min="7683" max="7683" width="16" style="73" customWidth="1"/>
    <col min="7684" max="7684" width="15.5703125" style="73" customWidth="1"/>
    <col min="7685" max="7685" width="17.7109375" style="73" customWidth="1"/>
    <col min="7686" max="7687" width="15.5703125" style="73" customWidth="1"/>
    <col min="7688" max="7688" width="16.7109375" style="73" customWidth="1"/>
    <col min="7689" max="7689" width="16.28515625" style="73" customWidth="1"/>
    <col min="7690" max="7690" width="17.7109375" style="73" customWidth="1"/>
    <col min="7691" max="7691" width="14" style="73" customWidth="1"/>
    <col min="7692" max="7692" width="15" style="73" customWidth="1"/>
    <col min="7693" max="7693" width="4" style="73" customWidth="1"/>
    <col min="7694" max="7694" width="9.140625" style="73"/>
    <col min="7695" max="7695" width="11.5703125" style="73" customWidth="1"/>
    <col min="7696" max="7698" width="9.140625" style="73"/>
    <col min="7699" max="7699" width="10" style="73" bestFit="1" customWidth="1"/>
    <col min="7700" max="7700" width="13.42578125" style="73" customWidth="1"/>
    <col min="7701" max="7701" width="14.42578125" style="73" bestFit="1" customWidth="1"/>
    <col min="7702" max="7702" width="14.140625" style="73" customWidth="1"/>
    <col min="7703" max="7937" width="9.140625" style="73"/>
    <col min="7938" max="7938" width="19.85546875" style="73" customWidth="1"/>
    <col min="7939" max="7939" width="16" style="73" customWidth="1"/>
    <col min="7940" max="7940" width="15.5703125" style="73" customWidth="1"/>
    <col min="7941" max="7941" width="17.7109375" style="73" customWidth="1"/>
    <col min="7942" max="7943" width="15.5703125" style="73" customWidth="1"/>
    <col min="7944" max="7944" width="16.7109375" style="73" customWidth="1"/>
    <col min="7945" max="7945" width="16.28515625" style="73" customWidth="1"/>
    <col min="7946" max="7946" width="17.7109375" style="73" customWidth="1"/>
    <col min="7947" max="7947" width="14" style="73" customWidth="1"/>
    <col min="7948" max="7948" width="15" style="73" customWidth="1"/>
    <col min="7949" max="7949" width="4" style="73" customWidth="1"/>
    <col min="7950" max="7950" width="9.140625" style="73"/>
    <col min="7951" max="7951" width="11.5703125" style="73" customWidth="1"/>
    <col min="7952" max="7954" width="9.140625" style="73"/>
    <col min="7955" max="7955" width="10" style="73" bestFit="1" customWidth="1"/>
    <col min="7956" max="7956" width="13.42578125" style="73" customWidth="1"/>
    <col min="7957" max="7957" width="14.42578125" style="73" bestFit="1" customWidth="1"/>
    <col min="7958" max="7958" width="14.140625" style="73" customWidth="1"/>
    <col min="7959" max="8193" width="9.140625" style="73"/>
    <col min="8194" max="8194" width="19.85546875" style="73" customWidth="1"/>
    <col min="8195" max="8195" width="16" style="73" customWidth="1"/>
    <col min="8196" max="8196" width="15.5703125" style="73" customWidth="1"/>
    <col min="8197" max="8197" width="17.7109375" style="73" customWidth="1"/>
    <col min="8198" max="8199" width="15.5703125" style="73" customWidth="1"/>
    <col min="8200" max="8200" width="16.7109375" style="73" customWidth="1"/>
    <col min="8201" max="8201" width="16.28515625" style="73" customWidth="1"/>
    <col min="8202" max="8202" width="17.7109375" style="73" customWidth="1"/>
    <col min="8203" max="8203" width="14" style="73" customWidth="1"/>
    <col min="8204" max="8204" width="15" style="73" customWidth="1"/>
    <col min="8205" max="8205" width="4" style="73" customWidth="1"/>
    <col min="8206" max="8206" width="9.140625" style="73"/>
    <col min="8207" max="8207" width="11.5703125" style="73" customWidth="1"/>
    <col min="8208" max="8210" width="9.140625" style="73"/>
    <col min="8211" max="8211" width="10" style="73" bestFit="1" customWidth="1"/>
    <col min="8212" max="8212" width="13.42578125" style="73" customWidth="1"/>
    <col min="8213" max="8213" width="14.42578125" style="73" bestFit="1" customWidth="1"/>
    <col min="8214" max="8214" width="14.140625" style="73" customWidth="1"/>
    <col min="8215" max="8449" width="9.140625" style="73"/>
    <col min="8450" max="8450" width="19.85546875" style="73" customWidth="1"/>
    <col min="8451" max="8451" width="16" style="73" customWidth="1"/>
    <col min="8452" max="8452" width="15.5703125" style="73" customWidth="1"/>
    <col min="8453" max="8453" width="17.7109375" style="73" customWidth="1"/>
    <col min="8454" max="8455" width="15.5703125" style="73" customWidth="1"/>
    <col min="8456" max="8456" width="16.7109375" style="73" customWidth="1"/>
    <col min="8457" max="8457" width="16.28515625" style="73" customWidth="1"/>
    <col min="8458" max="8458" width="17.7109375" style="73" customWidth="1"/>
    <col min="8459" max="8459" width="14" style="73" customWidth="1"/>
    <col min="8460" max="8460" width="15" style="73" customWidth="1"/>
    <col min="8461" max="8461" width="4" style="73" customWidth="1"/>
    <col min="8462" max="8462" width="9.140625" style="73"/>
    <col min="8463" max="8463" width="11.5703125" style="73" customWidth="1"/>
    <col min="8464" max="8466" width="9.140625" style="73"/>
    <col min="8467" max="8467" width="10" style="73" bestFit="1" customWidth="1"/>
    <col min="8468" max="8468" width="13.42578125" style="73" customWidth="1"/>
    <col min="8469" max="8469" width="14.42578125" style="73" bestFit="1" customWidth="1"/>
    <col min="8470" max="8470" width="14.140625" style="73" customWidth="1"/>
    <col min="8471" max="8705" width="9.140625" style="73"/>
    <col min="8706" max="8706" width="19.85546875" style="73" customWidth="1"/>
    <col min="8707" max="8707" width="16" style="73" customWidth="1"/>
    <col min="8708" max="8708" width="15.5703125" style="73" customWidth="1"/>
    <col min="8709" max="8709" width="17.7109375" style="73" customWidth="1"/>
    <col min="8710" max="8711" width="15.5703125" style="73" customWidth="1"/>
    <col min="8712" max="8712" width="16.7109375" style="73" customWidth="1"/>
    <col min="8713" max="8713" width="16.28515625" style="73" customWidth="1"/>
    <col min="8714" max="8714" width="17.7109375" style="73" customWidth="1"/>
    <col min="8715" max="8715" width="14" style="73" customWidth="1"/>
    <col min="8716" max="8716" width="15" style="73" customWidth="1"/>
    <col min="8717" max="8717" width="4" style="73" customWidth="1"/>
    <col min="8718" max="8718" width="9.140625" style="73"/>
    <col min="8719" max="8719" width="11.5703125" style="73" customWidth="1"/>
    <col min="8720" max="8722" width="9.140625" style="73"/>
    <col min="8723" max="8723" width="10" style="73" bestFit="1" customWidth="1"/>
    <col min="8724" max="8724" width="13.42578125" style="73" customWidth="1"/>
    <col min="8725" max="8725" width="14.42578125" style="73" bestFit="1" customWidth="1"/>
    <col min="8726" max="8726" width="14.140625" style="73" customWidth="1"/>
    <col min="8727" max="8961" width="9.140625" style="73"/>
    <col min="8962" max="8962" width="19.85546875" style="73" customWidth="1"/>
    <col min="8963" max="8963" width="16" style="73" customWidth="1"/>
    <col min="8964" max="8964" width="15.5703125" style="73" customWidth="1"/>
    <col min="8965" max="8965" width="17.7109375" style="73" customWidth="1"/>
    <col min="8966" max="8967" width="15.5703125" style="73" customWidth="1"/>
    <col min="8968" max="8968" width="16.7109375" style="73" customWidth="1"/>
    <col min="8969" max="8969" width="16.28515625" style="73" customWidth="1"/>
    <col min="8970" max="8970" width="17.7109375" style="73" customWidth="1"/>
    <col min="8971" max="8971" width="14" style="73" customWidth="1"/>
    <col min="8972" max="8972" width="15" style="73" customWidth="1"/>
    <col min="8973" max="8973" width="4" style="73" customWidth="1"/>
    <col min="8974" max="8974" width="9.140625" style="73"/>
    <col min="8975" max="8975" width="11.5703125" style="73" customWidth="1"/>
    <col min="8976" max="8978" width="9.140625" style="73"/>
    <col min="8979" max="8979" width="10" style="73" bestFit="1" customWidth="1"/>
    <col min="8980" max="8980" width="13.42578125" style="73" customWidth="1"/>
    <col min="8981" max="8981" width="14.42578125" style="73" bestFit="1" customWidth="1"/>
    <col min="8982" max="8982" width="14.140625" style="73" customWidth="1"/>
    <col min="8983" max="9217" width="9.140625" style="73"/>
    <col min="9218" max="9218" width="19.85546875" style="73" customWidth="1"/>
    <col min="9219" max="9219" width="16" style="73" customWidth="1"/>
    <col min="9220" max="9220" width="15.5703125" style="73" customWidth="1"/>
    <col min="9221" max="9221" width="17.7109375" style="73" customWidth="1"/>
    <col min="9222" max="9223" width="15.5703125" style="73" customWidth="1"/>
    <col min="9224" max="9224" width="16.7109375" style="73" customWidth="1"/>
    <col min="9225" max="9225" width="16.28515625" style="73" customWidth="1"/>
    <col min="9226" max="9226" width="17.7109375" style="73" customWidth="1"/>
    <col min="9227" max="9227" width="14" style="73" customWidth="1"/>
    <col min="9228" max="9228" width="15" style="73" customWidth="1"/>
    <col min="9229" max="9229" width="4" style="73" customWidth="1"/>
    <col min="9230" max="9230" width="9.140625" style="73"/>
    <col min="9231" max="9231" width="11.5703125" style="73" customWidth="1"/>
    <col min="9232" max="9234" width="9.140625" style="73"/>
    <col min="9235" max="9235" width="10" style="73" bestFit="1" customWidth="1"/>
    <col min="9236" max="9236" width="13.42578125" style="73" customWidth="1"/>
    <col min="9237" max="9237" width="14.42578125" style="73" bestFit="1" customWidth="1"/>
    <col min="9238" max="9238" width="14.140625" style="73" customWidth="1"/>
    <col min="9239" max="9473" width="9.140625" style="73"/>
    <col min="9474" max="9474" width="19.85546875" style="73" customWidth="1"/>
    <col min="9475" max="9475" width="16" style="73" customWidth="1"/>
    <col min="9476" max="9476" width="15.5703125" style="73" customWidth="1"/>
    <col min="9477" max="9477" width="17.7109375" style="73" customWidth="1"/>
    <col min="9478" max="9479" width="15.5703125" style="73" customWidth="1"/>
    <col min="9480" max="9480" width="16.7109375" style="73" customWidth="1"/>
    <col min="9481" max="9481" width="16.28515625" style="73" customWidth="1"/>
    <col min="9482" max="9482" width="17.7109375" style="73" customWidth="1"/>
    <col min="9483" max="9483" width="14" style="73" customWidth="1"/>
    <col min="9484" max="9484" width="15" style="73" customWidth="1"/>
    <col min="9485" max="9485" width="4" style="73" customWidth="1"/>
    <col min="9486" max="9486" width="9.140625" style="73"/>
    <col min="9487" max="9487" width="11.5703125" style="73" customWidth="1"/>
    <col min="9488" max="9490" width="9.140625" style="73"/>
    <col min="9491" max="9491" width="10" style="73" bestFit="1" customWidth="1"/>
    <col min="9492" max="9492" width="13.42578125" style="73" customWidth="1"/>
    <col min="9493" max="9493" width="14.42578125" style="73" bestFit="1" customWidth="1"/>
    <col min="9494" max="9494" width="14.140625" style="73" customWidth="1"/>
    <col min="9495" max="9729" width="9.140625" style="73"/>
    <col min="9730" max="9730" width="19.85546875" style="73" customWidth="1"/>
    <col min="9731" max="9731" width="16" style="73" customWidth="1"/>
    <col min="9732" max="9732" width="15.5703125" style="73" customWidth="1"/>
    <col min="9733" max="9733" width="17.7109375" style="73" customWidth="1"/>
    <col min="9734" max="9735" width="15.5703125" style="73" customWidth="1"/>
    <col min="9736" max="9736" width="16.7109375" style="73" customWidth="1"/>
    <col min="9737" max="9737" width="16.28515625" style="73" customWidth="1"/>
    <col min="9738" max="9738" width="17.7109375" style="73" customWidth="1"/>
    <col min="9739" max="9739" width="14" style="73" customWidth="1"/>
    <col min="9740" max="9740" width="15" style="73" customWidth="1"/>
    <col min="9741" max="9741" width="4" style="73" customWidth="1"/>
    <col min="9742" max="9742" width="9.140625" style="73"/>
    <col min="9743" max="9743" width="11.5703125" style="73" customWidth="1"/>
    <col min="9744" max="9746" width="9.140625" style="73"/>
    <col min="9747" max="9747" width="10" style="73" bestFit="1" customWidth="1"/>
    <col min="9748" max="9748" width="13.42578125" style="73" customWidth="1"/>
    <col min="9749" max="9749" width="14.42578125" style="73" bestFit="1" customWidth="1"/>
    <col min="9750" max="9750" width="14.140625" style="73" customWidth="1"/>
    <col min="9751" max="9985" width="9.140625" style="73"/>
    <col min="9986" max="9986" width="19.85546875" style="73" customWidth="1"/>
    <col min="9987" max="9987" width="16" style="73" customWidth="1"/>
    <col min="9988" max="9988" width="15.5703125" style="73" customWidth="1"/>
    <col min="9989" max="9989" width="17.7109375" style="73" customWidth="1"/>
    <col min="9990" max="9991" width="15.5703125" style="73" customWidth="1"/>
    <col min="9992" max="9992" width="16.7109375" style="73" customWidth="1"/>
    <col min="9993" max="9993" width="16.28515625" style="73" customWidth="1"/>
    <col min="9994" max="9994" width="17.7109375" style="73" customWidth="1"/>
    <col min="9995" max="9995" width="14" style="73" customWidth="1"/>
    <col min="9996" max="9996" width="15" style="73" customWidth="1"/>
    <col min="9997" max="9997" width="4" style="73" customWidth="1"/>
    <col min="9998" max="9998" width="9.140625" style="73"/>
    <col min="9999" max="9999" width="11.5703125" style="73" customWidth="1"/>
    <col min="10000" max="10002" width="9.140625" style="73"/>
    <col min="10003" max="10003" width="10" style="73" bestFit="1" customWidth="1"/>
    <col min="10004" max="10004" width="13.42578125" style="73" customWidth="1"/>
    <col min="10005" max="10005" width="14.42578125" style="73" bestFit="1" customWidth="1"/>
    <col min="10006" max="10006" width="14.140625" style="73" customWidth="1"/>
    <col min="10007" max="10241" width="9.140625" style="73"/>
    <col min="10242" max="10242" width="19.85546875" style="73" customWidth="1"/>
    <col min="10243" max="10243" width="16" style="73" customWidth="1"/>
    <col min="10244" max="10244" width="15.5703125" style="73" customWidth="1"/>
    <col min="10245" max="10245" width="17.7109375" style="73" customWidth="1"/>
    <col min="10246" max="10247" width="15.5703125" style="73" customWidth="1"/>
    <col min="10248" max="10248" width="16.7109375" style="73" customWidth="1"/>
    <col min="10249" max="10249" width="16.28515625" style="73" customWidth="1"/>
    <col min="10250" max="10250" width="17.7109375" style="73" customWidth="1"/>
    <col min="10251" max="10251" width="14" style="73" customWidth="1"/>
    <col min="10252" max="10252" width="15" style="73" customWidth="1"/>
    <col min="10253" max="10253" width="4" style="73" customWidth="1"/>
    <col min="10254" max="10254" width="9.140625" style="73"/>
    <col min="10255" max="10255" width="11.5703125" style="73" customWidth="1"/>
    <col min="10256" max="10258" width="9.140625" style="73"/>
    <col min="10259" max="10259" width="10" style="73" bestFit="1" customWidth="1"/>
    <col min="10260" max="10260" width="13.42578125" style="73" customWidth="1"/>
    <col min="10261" max="10261" width="14.42578125" style="73" bestFit="1" customWidth="1"/>
    <col min="10262" max="10262" width="14.140625" style="73" customWidth="1"/>
    <col min="10263" max="10497" width="9.140625" style="73"/>
    <col min="10498" max="10498" width="19.85546875" style="73" customWidth="1"/>
    <col min="10499" max="10499" width="16" style="73" customWidth="1"/>
    <col min="10500" max="10500" width="15.5703125" style="73" customWidth="1"/>
    <col min="10501" max="10501" width="17.7109375" style="73" customWidth="1"/>
    <col min="10502" max="10503" width="15.5703125" style="73" customWidth="1"/>
    <col min="10504" max="10504" width="16.7109375" style="73" customWidth="1"/>
    <col min="10505" max="10505" width="16.28515625" style="73" customWidth="1"/>
    <col min="10506" max="10506" width="17.7109375" style="73" customWidth="1"/>
    <col min="10507" max="10507" width="14" style="73" customWidth="1"/>
    <col min="10508" max="10508" width="15" style="73" customWidth="1"/>
    <col min="10509" max="10509" width="4" style="73" customWidth="1"/>
    <col min="10510" max="10510" width="9.140625" style="73"/>
    <col min="10511" max="10511" width="11.5703125" style="73" customWidth="1"/>
    <col min="10512" max="10514" width="9.140625" style="73"/>
    <col min="10515" max="10515" width="10" style="73" bestFit="1" customWidth="1"/>
    <col min="10516" max="10516" width="13.42578125" style="73" customWidth="1"/>
    <col min="10517" max="10517" width="14.42578125" style="73" bestFit="1" customWidth="1"/>
    <col min="10518" max="10518" width="14.140625" style="73" customWidth="1"/>
    <col min="10519" max="10753" width="9.140625" style="73"/>
    <col min="10754" max="10754" width="19.85546875" style="73" customWidth="1"/>
    <col min="10755" max="10755" width="16" style="73" customWidth="1"/>
    <col min="10756" max="10756" width="15.5703125" style="73" customWidth="1"/>
    <col min="10757" max="10757" width="17.7109375" style="73" customWidth="1"/>
    <col min="10758" max="10759" width="15.5703125" style="73" customWidth="1"/>
    <col min="10760" max="10760" width="16.7109375" style="73" customWidth="1"/>
    <col min="10761" max="10761" width="16.28515625" style="73" customWidth="1"/>
    <col min="10762" max="10762" width="17.7109375" style="73" customWidth="1"/>
    <col min="10763" max="10763" width="14" style="73" customWidth="1"/>
    <col min="10764" max="10764" width="15" style="73" customWidth="1"/>
    <col min="10765" max="10765" width="4" style="73" customWidth="1"/>
    <col min="10766" max="10766" width="9.140625" style="73"/>
    <col min="10767" max="10767" width="11.5703125" style="73" customWidth="1"/>
    <col min="10768" max="10770" width="9.140625" style="73"/>
    <col min="10771" max="10771" width="10" style="73" bestFit="1" customWidth="1"/>
    <col min="10772" max="10772" width="13.42578125" style="73" customWidth="1"/>
    <col min="10773" max="10773" width="14.42578125" style="73" bestFit="1" customWidth="1"/>
    <col min="10774" max="10774" width="14.140625" style="73" customWidth="1"/>
    <col min="10775" max="11009" width="9.140625" style="73"/>
    <col min="11010" max="11010" width="19.85546875" style="73" customWidth="1"/>
    <col min="11011" max="11011" width="16" style="73" customWidth="1"/>
    <col min="11012" max="11012" width="15.5703125" style="73" customWidth="1"/>
    <col min="11013" max="11013" width="17.7109375" style="73" customWidth="1"/>
    <col min="11014" max="11015" width="15.5703125" style="73" customWidth="1"/>
    <col min="11016" max="11016" width="16.7109375" style="73" customWidth="1"/>
    <col min="11017" max="11017" width="16.28515625" style="73" customWidth="1"/>
    <col min="11018" max="11018" width="17.7109375" style="73" customWidth="1"/>
    <col min="11019" max="11019" width="14" style="73" customWidth="1"/>
    <col min="11020" max="11020" width="15" style="73" customWidth="1"/>
    <col min="11021" max="11021" width="4" style="73" customWidth="1"/>
    <col min="11022" max="11022" width="9.140625" style="73"/>
    <col min="11023" max="11023" width="11.5703125" style="73" customWidth="1"/>
    <col min="11024" max="11026" width="9.140625" style="73"/>
    <col min="11027" max="11027" width="10" style="73" bestFit="1" customWidth="1"/>
    <col min="11028" max="11028" width="13.42578125" style="73" customWidth="1"/>
    <col min="11029" max="11029" width="14.42578125" style="73" bestFit="1" customWidth="1"/>
    <col min="11030" max="11030" width="14.140625" style="73" customWidth="1"/>
    <col min="11031" max="11265" width="9.140625" style="73"/>
    <col min="11266" max="11266" width="19.85546875" style="73" customWidth="1"/>
    <col min="11267" max="11267" width="16" style="73" customWidth="1"/>
    <col min="11268" max="11268" width="15.5703125" style="73" customWidth="1"/>
    <col min="11269" max="11269" width="17.7109375" style="73" customWidth="1"/>
    <col min="11270" max="11271" width="15.5703125" style="73" customWidth="1"/>
    <col min="11272" max="11272" width="16.7109375" style="73" customWidth="1"/>
    <col min="11273" max="11273" width="16.28515625" style="73" customWidth="1"/>
    <col min="11274" max="11274" width="17.7109375" style="73" customWidth="1"/>
    <col min="11275" max="11275" width="14" style="73" customWidth="1"/>
    <col min="11276" max="11276" width="15" style="73" customWidth="1"/>
    <col min="11277" max="11277" width="4" style="73" customWidth="1"/>
    <col min="11278" max="11278" width="9.140625" style="73"/>
    <col min="11279" max="11279" width="11.5703125" style="73" customWidth="1"/>
    <col min="11280" max="11282" width="9.140625" style="73"/>
    <col min="11283" max="11283" width="10" style="73" bestFit="1" customWidth="1"/>
    <col min="11284" max="11284" width="13.42578125" style="73" customWidth="1"/>
    <col min="11285" max="11285" width="14.42578125" style="73" bestFit="1" customWidth="1"/>
    <col min="11286" max="11286" width="14.140625" style="73" customWidth="1"/>
    <col min="11287" max="11521" width="9.140625" style="73"/>
    <col min="11522" max="11522" width="19.85546875" style="73" customWidth="1"/>
    <col min="11523" max="11523" width="16" style="73" customWidth="1"/>
    <col min="11524" max="11524" width="15.5703125" style="73" customWidth="1"/>
    <col min="11525" max="11525" width="17.7109375" style="73" customWidth="1"/>
    <col min="11526" max="11527" width="15.5703125" style="73" customWidth="1"/>
    <col min="11528" max="11528" width="16.7109375" style="73" customWidth="1"/>
    <col min="11529" max="11529" width="16.28515625" style="73" customWidth="1"/>
    <col min="11530" max="11530" width="17.7109375" style="73" customWidth="1"/>
    <col min="11531" max="11531" width="14" style="73" customWidth="1"/>
    <col min="11532" max="11532" width="15" style="73" customWidth="1"/>
    <col min="11533" max="11533" width="4" style="73" customWidth="1"/>
    <col min="11534" max="11534" width="9.140625" style="73"/>
    <col min="11535" max="11535" width="11.5703125" style="73" customWidth="1"/>
    <col min="11536" max="11538" width="9.140625" style="73"/>
    <col min="11539" max="11539" width="10" style="73" bestFit="1" customWidth="1"/>
    <col min="11540" max="11540" width="13.42578125" style="73" customWidth="1"/>
    <col min="11541" max="11541" width="14.42578125" style="73" bestFit="1" customWidth="1"/>
    <col min="11542" max="11542" width="14.140625" style="73" customWidth="1"/>
    <col min="11543" max="11777" width="9.140625" style="73"/>
    <col min="11778" max="11778" width="19.85546875" style="73" customWidth="1"/>
    <col min="11779" max="11779" width="16" style="73" customWidth="1"/>
    <col min="11780" max="11780" width="15.5703125" style="73" customWidth="1"/>
    <col min="11781" max="11781" width="17.7109375" style="73" customWidth="1"/>
    <col min="11782" max="11783" width="15.5703125" style="73" customWidth="1"/>
    <col min="11784" max="11784" width="16.7109375" style="73" customWidth="1"/>
    <col min="11785" max="11785" width="16.28515625" style="73" customWidth="1"/>
    <col min="11786" max="11786" width="17.7109375" style="73" customWidth="1"/>
    <col min="11787" max="11787" width="14" style="73" customWidth="1"/>
    <col min="11788" max="11788" width="15" style="73" customWidth="1"/>
    <col min="11789" max="11789" width="4" style="73" customWidth="1"/>
    <col min="11790" max="11790" width="9.140625" style="73"/>
    <col min="11791" max="11791" width="11.5703125" style="73" customWidth="1"/>
    <col min="11792" max="11794" width="9.140625" style="73"/>
    <col min="11795" max="11795" width="10" style="73" bestFit="1" customWidth="1"/>
    <col min="11796" max="11796" width="13.42578125" style="73" customWidth="1"/>
    <col min="11797" max="11797" width="14.42578125" style="73" bestFit="1" customWidth="1"/>
    <col min="11798" max="11798" width="14.140625" style="73" customWidth="1"/>
    <col min="11799" max="12033" width="9.140625" style="73"/>
    <col min="12034" max="12034" width="19.85546875" style="73" customWidth="1"/>
    <col min="12035" max="12035" width="16" style="73" customWidth="1"/>
    <col min="12036" max="12036" width="15.5703125" style="73" customWidth="1"/>
    <col min="12037" max="12037" width="17.7109375" style="73" customWidth="1"/>
    <col min="12038" max="12039" width="15.5703125" style="73" customWidth="1"/>
    <col min="12040" max="12040" width="16.7109375" style="73" customWidth="1"/>
    <col min="12041" max="12041" width="16.28515625" style="73" customWidth="1"/>
    <col min="12042" max="12042" width="17.7109375" style="73" customWidth="1"/>
    <col min="12043" max="12043" width="14" style="73" customWidth="1"/>
    <col min="12044" max="12044" width="15" style="73" customWidth="1"/>
    <col min="12045" max="12045" width="4" style="73" customWidth="1"/>
    <col min="12046" max="12046" width="9.140625" style="73"/>
    <col min="12047" max="12047" width="11.5703125" style="73" customWidth="1"/>
    <col min="12048" max="12050" width="9.140625" style="73"/>
    <col min="12051" max="12051" width="10" style="73" bestFit="1" customWidth="1"/>
    <col min="12052" max="12052" width="13.42578125" style="73" customWidth="1"/>
    <col min="12053" max="12053" width="14.42578125" style="73" bestFit="1" customWidth="1"/>
    <col min="12054" max="12054" width="14.140625" style="73" customWidth="1"/>
    <col min="12055" max="12289" width="9.140625" style="73"/>
    <col min="12290" max="12290" width="19.85546875" style="73" customWidth="1"/>
    <col min="12291" max="12291" width="16" style="73" customWidth="1"/>
    <col min="12292" max="12292" width="15.5703125" style="73" customWidth="1"/>
    <col min="12293" max="12293" width="17.7109375" style="73" customWidth="1"/>
    <col min="12294" max="12295" width="15.5703125" style="73" customWidth="1"/>
    <col min="12296" max="12296" width="16.7109375" style="73" customWidth="1"/>
    <col min="12297" max="12297" width="16.28515625" style="73" customWidth="1"/>
    <col min="12298" max="12298" width="17.7109375" style="73" customWidth="1"/>
    <col min="12299" max="12299" width="14" style="73" customWidth="1"/>
    <col min="12300" max="12300" width="15" style="73" customWidth="1"/>
    <col min="12301" max="12301" width="4" style="73" customWidth="1"/>
    <col min="12302" max="12302" width="9.140625" style="73"/>
    <col min="12303" max="12303" width="11.5703125" style="73" customWidth="1"/>
    <col min="12304" max="12306" width="9.140625" style="73"/>
    <col min="12307" max="12307" width="10" style="73" bestFit="1" customWidth="1"/>
    <col min="12308" max="12308" width="13.42578125" style="73" customWidth="1"/>
    <col min="12309" max="12309" width="14.42578125" style="73" bestFit="1" customWidth="1"/>
    <col min="12310" max="12310" width="14.140625" style="73" customWidth="1"/>
    <col min="12311" max="12545" width="9.140625" style="73"/>
    <col min="12546" max="12546" width="19.85546875" style="73" customWidth="1"/>
    <col min="12547" max="12547" width="16" style="73" customWidth="1"/>
    <col min="12548" max="12548" width="15.5703125" style="73" customWidth="1"/>
    <col min="12549" max="12549" width="17.7109375" style="73" customWidth="1"/>
    <col min="12550" max="12551" width="15.5703125" style="73" customWidth="1"/>
    <col min="12552" max="12552" width="16.7109375" style="73" customWidth="1"/>
    <col min="12553" max="12553" width="16.28515625" style="73" customWidth="1"/>
    <col min="12554" max="12554" width="17.7109375" style="73" customWidth="1"/>
    <col min="12555" max="12555" width="14" style="73" customWidth="1"/>
    <col min="12556" max="12556" width="15" style="73" customWidth="1"/>
    <col min="12557" max="12557" width="4" style="73" customWidth="1"/>
    <col min="12558" max="12558" width="9.140625" style="73"/>
    <col min="12559" max="12559" width="11.5703125" style="73" customWidth="1"/>
    <col min="12560" max="12562" width="9.140625" style="73"/>
    <col min="12563" max="12563" width="10" style="73" bestFit="1" customWidth="1"/>
    <col min="12564" max="12564" width="13.42578125" style="73" customWidth="1"/>
    <col min="12565" max="12565" width="14.42578125" style="73" bestFit="1" customWidth="1"/>
    <col min="12566" max="12566" width="14.140625" style="73" customWidth="1"/>
    <col min="12567" max="12801" width="9.140625" style="73"/>
    <col min="12802" max="12802" width="19.85546875" style="73" customWidth="1"/>
    <col min="12803" max="12803" width="16" style="73" customWidth="1"/>
    <col min="12804" max="12804" width="15.5703125" style="73" customWidth="1"/>
    <col min="12805" max="12805" width="17.7109375" style="73" customWidth="1"/>
    <col min="12806" max="12807" width="15.5703125" style="73" customWidth="1"/>
    <col min="12808" max="12808" width="16.7109375" style="73" customWidth="1"/>
    <col min="12809" max="12809" width="16.28515625" style="73" customWidth="1"/>
    <col min="12810" max="12810" width="17.7109375" style="73" customWidth="1"/>
    <col min="12811" max="12811" width="14" style="73" customWidth="1"/>
    <col min="12812" max="12812" width="15" style="73" customWidth="1"/>
    <col min="12813" max="12813" width="4" style="73" customWidth="1"/>
    <col min="12814" max="12814" width="9.140625" style="73"/>
    <col min="12815" max="12815" width="11.5703125" style="73" customWidth="1"/>
    <col min="12816" max="12818" width="9.140625" style="73"/>
    <col min="12819" max="12819" width="10" style="73" bestFit="1" customWidth="1"/>
    <col min="12820" max="12820" width="13.42578125" style="73" customWidth="1"/>
    <col min="12821" max="12821" width="14.42578125" style="73" bestFit="1" customWidth="1"/>
    <col min="12822" max="12822" width="14.140625" style="73" customWidth="1"/>
    <col min="12823" max="13057" width="9.140625" style="73"/>
    <col min="13058" max="13058" width="19.85546875" style="73" customWidth="1"/>
    <col min="13059" max="13059" width="16" style="73" customWidth="1"/>
    <col min="13060" max="13060" width="15.5703125" style="73" customWidth="1"/>
    <col min="13061" max="13061" width="17.7109375" style="73" customWidth="1"/>
    <col min="13062" max="13063" width="15.5703125" style="73" customWidth="1"/>
    <col min="13064" max="13064" width="16.7109375" style="73" customWidth="1"/>
    <col min="13065" max="13065" width="16.28515625" style="73" customWidth="1"/>
    <col min="13066" max="13066" width="17.7109375" style="73" customWidth="1"/>
    <col min="13067" max="13067" width="14" style="73" customWidth="1"/>
    <col min="13068" max="13068" width="15" style="73" customWidth="1"/>
    <col min="13069" max="13069" width="4" style="73" customWidth="1"/>
    <col min="13070" max="13070" width="9.140625" style="73"/>
    <col min="13071" max="13071" width="11.5703125" style="73" customWidth="1"/>
    <col min="13072" max="13074" width="9.140625" style="73"/>
    <col min="13075" max="13075" width="10" style="73" bestFit="1" customWidth="1"/>
    <col min="13076" max="13076" width="13.42578125" style="73" customWidth="1"/>
    <col min="13077" max="13077" width="14.42578125" style="73" bestFit="1" customWidth="1"/>
    <col min="13078" max="13078" width="14.140625" style="73" customWidth="1"/>
    <col min="13079" max="13313" width="9.140625" style="73"/>
    <col min="13314" max="13314" width="19.85546875" style="73" customWidth="1"/>
    <col min="13315" max="13315" width="16" style="73" customWidth="1"/>
    <col min="13316" max="13316" width="15.5703125" style="73" customWidth="1"/>
    <col min="13317" max="13317" width="17.7109375" style="73" customWidth="1"/>
    <col min="13318" max="13319" width="15.5703125" style="73" customWidth="1"/>
    <col min="13320" max="13320" width="16.7109375" style="73" customWidth="1"/>
    <col min="13321" max="13321" width="16.28515625" style="73" customWidth="1"/>
    <col min="13322" max="13322" width="17.7109375" style="73" customWidth="1"/>
    <col min="13323" max="13323" width="14" style="73" customWidth="1"/>
    <col min="13324" max="13324" width="15" style="73" customWidth="1"/>
    <col min="13325" max="13325" width="4" style="73" customWidth="1"/>
    <col min="13326" max="13326" width="9.140625" style="73"/>
    <col min="13327" max="13327" width="11.5703125" style="73" customWidth="1"/>
    <col min="13328" max="13330" width="9.140625" style="73"/>
    <col min="13331" max="13331" width="10" style="73" bestFit="1" customWidth="1"/>
    <col min="13332" max="13332" width="13.42578125" style="73" customWidth="1"/>
    <col min="13333" max="13333" width="14.42578125" style="73" bestFit="1" customWidth="1"/>
    <col min="13334" max="13334" width="14.140625" style="73" customWidth="1"/>
    <col min="13335" max="13569" width="9.140625" style="73"/>
    <col min="13570" max="13570" width="19.85546875" style="73" customWidth="1"/>
    <col min="13571" max="13571" width="16" style="73" customWidth="1"/>
    <col min="13572" max="13572" width="15.5703125" style="73" customWidth="1"/>
    <col min="13573" max="13573" width="17.7109375" style="73" customWidth="1"/>
    <col min="13574" max="13575" width="15.5703125" style="73" customWidth="1"/>
    <col min="13576" max="13576" width="16.7109375" style="73" customWidth="1"/>
    <col min="13577" max="13577" width="16.28515625" style="73" customWidth="1"/>
    <col min="13578" max="13578" width="17.7109375" style="73" customWidth="1"/>
    <col min="13579" max="13579" width="14" style="73" customWidth="1"/>
    <col min="13580" max="13580" width="15" style="73" customWidth="1"/>
    <col min="13581" max="13581" width="4" style="73" customWidth="1"/>
    <col min="13582" max="13582" width="9.140625" style="73"/>
    <col min="13583" max="13583" width="11.5703125" style="73" customWidth="1"/>
    <col min="13584" max="13586" width="9.140625" style="73"/>
    <col min="13587" max="13587" width="10" style="73" bestFit="1" customWidth="1"/>
    <col min="13588" max="13588" width="13.42578125" style="73" customWidth="1"/>
    <col min="13589" max="13589" width="14.42578125" style="73" bestFit="1" customWidth="1"/>
    <col min="13590" max="13590" width="14.140625" style="73" customWidth="1"/>
    <col min="13591" max="13825" width="9.140625" style="73"/>
    <col min="13826" max="13826" width="19.85546875" style="73" customWidth="1"/>
    <col min="13827" max="13827" width="16" style="73" customWidth="1"/>
    <col min="13828" max="13828" width="15.5703125" style="73" customWidth="1"/>
    <col min="13829" max="13829" width="17.7109375" style="73" customWidth="1"/>
    <col min="13830" max="13831" width="15.5703125" style="73" customWidth="1"/>
    <col min="13832" max="13832" width="16.7109375" style="73" customWidth="1"/>
    <col min="13833" max="13833" width="16.28515625" style="73" customWidth="1"/>
    <col min="13834" max="13834" width="17.7109375" style="73" customWidth="1"/>
    <col min="13835" max="13835" width="14" style="73" customWidth="1"/>
    <col min="13836" max="13836" width="15" style="73" customWidth="1"/>
    <col min="13837" max="13837" width="4" style="73" customWidth="1"/>
    <col min="13838" max="13838" width="9.140625" style="73"/>
    <col min="13839" max="13839" width="11.5703125" style="73" customWidth="1"/>
    <col min="13840" max="13842" width="9.140625" style="73"/>
    <col min="13843" max="13843" width="10" style="73" bestFit="1" customWidth="1"/>
    <col min="13844" max="13844" width="13.42578125" style="73" customWidth="1"/>
    <col min="13845" max="13845" width="14.42578125" style="73" bestFit="1" customWidth="1"/>
    <col min="13846" max="13846" width="14.140625" style="73" customWidth="1"/>
    <col min="13847" max="14081" width="9.140625" style="73"/>
    <col min="14082" max="14082" width="19.85546875" style="73" customWidth="1"/>
    <col min="14083" max="14083" width="16" style="73" customWidth="1"/>
    <col min="14084" max="14084" width="15.5703125" style="73" customWidth="1"/>
    <col min="14085" max="14085" width="17.7109375" style="73" customWidth="1"/>
    <col min="14086" max="14087" width="15.5703125" style="73" customWidth="1"/>
    <col min="14088" max="14088" width="16.7109375" style="73" customWidth="1"/>
    <col min="14089" max="14089" width="16.28515625" style="73" customWidth="1"/>
    <col min="14090" max="14090" width="17.7109375" style="73" customWidth="1"/>
    <col min="14091" max="14091" width="14" style="73" customWidth="1"/>
    <col min="14092" max="14092" width="15" style="73" customWidth="1"/>
    <col min="14093" max="14093" width="4" style="73" customWidth="1"/>
    <col min="14094" max="14094" width="9.140625" style="73"/>
    <col min="14095" max="14095" width="11.5703125" style="73" customWidth="1"/>
    <col min="14096" max="14098" width="9.140625" style="73"/>
    <col min="14099" max="14099" width="10" style="73" bestFit="1" customWidth="1"/>
    <col min="14100" max="14100" width="13.42578125" style="73" customWidth="1"/>
    <col min="14101" max="14101" width="14.42578125" style="73" bestFit="1" customWidth="1"/>
    <col min="14102" max="14102" width="14.140625" style="73" customWidth="1"/>
    <col min="14103" max="14337" width="9.140625" style="73"/>
    <col min="14338" max="14338" width="19.85546875" style="73" customWidth="1"/>
    <col min="14339" max="14339" width="16" style="73" customWidth="1"/>
    <col min="14340" max="14340" width="15.5703125" style="73" customWidth="1"/>
    <col min="14341" max="14341" width="17.7109375" style="73" customWidth="1"/>
    <col min="14342" max="14343" width="15.5703125" style="73" customWidth="1"/>
    <col min="14344" max="14344" width="16.7109375" style="73" customWidth="1"/>
    <col min="14345" max="14345" width="16.28515625" style="73" customWidth="1"/>
    <col min="14346" max="14346" width="17.7109375" style="73" customWidth="1"/>
    <col min="14347" max="14347" width="14" style="73" customWidth="1"/>
    <col min="14348" max="14348" width="15" style="73" customWidth="1"/>
    <col min="14349" max="14349" width="4" style="73" customWidth="1"/>
    <col min="14350" max="14350" width="9.140625" style="73"/>
    <col min="14351" max="14351" width="11.5703125" style="73" customWidth="1"/>
    <col min="14352" max="14354" width="9.140625" style="73"/>
    <col min="14355" max="14355" width="10" style="73" bestFit="1" customWidth="1"/>
    <col min="14356" max="14356" width="13.42578125" style="73" customWidth="1"/>
    <col min="14357" max="14357" width="14.42578125" style="73" bestFit="1" customWidth="1"/>
    <col min="14358" max="14358" width="14.140625" style="73" customWidth="1"/>
    <col min="14359" max="14593" width="9.140625" style="73"/>
    <col min="14594" max="14594" width="19.85546875" style="73" customWidth="1"/>
    <col min="14595" max="14595" width="16" style="73" customWidth="1"/>
    <col min="14596" max="14596" width="15.5703125" style="73" customWidth="1"/>
    <col min="14597" max="14597" width="17.7109375" style="73" customWidth="1"/>
    <col min="14598" max="14599" width="15.5703125" style="73" customWidth="1"/>
    <col min="14600" max="14600" width="16.7109375" style="73" customWidth="1"/>
    <col min="14601" max="14601" width="16.28515625" style="73" customWidth="1"/>
    <col min="14602" max="14602" width="17.7109375" style="73" customWidth="1"/>
    <col min="14603" max="14603" width="14" style="73" customWidth="1"/>
    <col min="14604" max="14604" width="15" style="73" customWidth="1"/>
    <col min="14605" max="14605" width="4" style="73" customWidth="1"/>
    <col min="14606" max="14606" width="9.140625" style="73"/>
    <col min="14607" max="14607" width="11.5703125" style="73" customWidth="1"/>
    <col min="14608" max="14610" width="9.140625" style="73"/>
    <col min="14611" max="14611" width="10" style="73" bestFit="1" customWidth="1"/>
    <col min="14612" max="14612" width="13.42578125" style="73" customWidth="1"/>
    <col min="14613" max="14613" width="14.42578125" style="73" bestFit="1" customWidth="1"/>
    <col min="14614" max="14614" width="14.140625" style="73" customWidth="1"/>
    <col min="14615" max="14849" width="9.140625" style="73"/>
    <col min="14850" max="14850" width="19.85546875" style="73" customWidth="1"/>
    <col min="14851" max="14851" width="16" style="73" customWidth="1"/>
    <col min="14852" max="14852" width="15.5703125" style="73" customWidth="1"/>
    <col min="14853" max="14853" width="17.7109375" style="73" customWidth="1"/>
    <col min="14854" max="14855" width="15.5703125" style="73" customWidth="1"/>
    <col min="14856" max="14856" width="16.7109375" style="73" customWidth="1"/>
    <col min="14857" max="14857" width="16.28515625" style="73" customWidth="1"/>
    <col min="14858" max="14858" width="17.7109375" style="73" customWidth="1"/>
    <col min="14859" max="14859" width="14" style="73" customWidth="1"/>
    <col min="14860" max="14860" width="15" style="73" customWidth="1"/>
    <col min="14861" max="14861" width="4" style="73" customWidth="1"/>
    <col min="14862" max="14862" width="9.140625" style="73"/>
    <col min="14863" max="14863" width="11.5703125" style="73" customWidth="1"/>
    <col min="14864" max="14866" width="9.140625" style="73"/>
    <col min="14867" max="14867" width="10" style="73" bestFit="1" customWidth="1"/>
    <col min="14868" max="14868" width="13.42578125" style="73" customWidth="1"/>
    <col min="14869" max="14869" width="14.42578125" style="73" bestFit="1" customWidth="1"/>
    <col min="14870" max="14870" width="14.140625" style="73" customWidth="1"/>
    <col min="14871" max="15105" width="9.140625" style="73"/>
    <col min="15106" max="15106" width="19.85546875" style="73" customWidth="1"/>
    <col min="15107" max="15107" width="16" style="73" customWidth="1"/>
    <col min="15108" max="15108" width="15.5703125" style="73" customWidth="1"/>
    <col min="15109" max="15109" width="17.7109375" style="73" customWidth="1"/>
    <col min="15110" max="15111" width="15.5703125" style="73" customWidth="1"/>
    <col min="15112" max="15112" width="16.7109375" style="73" customWidth="1"/>
    <col min="15113" max="15113" width="16.28515625" style="73" customWidth="1"/>
    <col min="15114" max="15114" width="17.7109375" style="73" customWidth="1"/>
    <col min="15115" max="15115" width="14" style="73" customWidth="1"/>
    <col min="15116" max="15116" width="15" style="73" customWidth="1"/>
    <col min="15117" max="15117" width="4" style="73" customWidth="1"/>
    <col min="15118" max="15118" width="9.140625" style="73"/>
    <col min="15119" max="15119" width="11.5703125" style="73" customWidth="1"/>
    <col min="15120" max="15122" width="9.140625" style="73"/>
    <col min="15123" max="15123" width="10" style="73" bestFit="1" customWidth="1"/>
    <col min="15124" max="15124" width="13.42578125" style="73" customWidth="1"/>
    <col min="15125" max="15125" width="14.42578125" style="73" bestFit="1" customWidth="1"/>
    <col min="15126" max="15126" width="14.140625" style="73" customWidth="1"/>
    <col min="15127" max="15361" width="9.140625" style="73"/>
    <col min="15362" max="15362" width="19.85546875" style="73" customWidth="1"/>
    <col min="15363" max="15363" width="16" style="73" customWidth="1"/>
    <col min="15364" max="15364" width="15.5703125" style="73" customWidth="1"/>
    <col min="15365" max="15365" width="17.7109375" style="73" customWidth="1"/>
    <col min="15366" max="15367" width="15.5703125" style="73" customWidth="1"/>
    <col min="15368" max="15368" width="16.7109375" style="73" customWidth="1"/>
    <col min="15369" max="15369" width="16.28515625" style="73" customWidth="1"/>
    <col min="15370" max="15370" width="17.7109375" style="73" customWidth="1"/>
    <col min="15371" max="15371" width="14" style="73" customWidth="1"/>
    <col min="15372" max="15372" width="15" style="73" customWidth="1"/>
    <col min="15373" max="15373" width="4" style="73" customWidth="1"/>
    <col min="15374" max="15374" width="9.140625" style="73"/>
    <col min="15375" max="15375" width="11.5703125" style="73" customWidth="1"/>
    <col min="15376" max="15378" width="9.140625" style="73"/>
    <col min="15379" max="15379" width="10" style="73" bestFit="1" customWidth="1"/>
    <col min="15380" max="15380" width="13.42578125" style="73" customWidth="1"/>
    <col min="15381" max="15381" width="14.42578125" style="73" bestFit="1" customWidth="1"/>
    <col min="15382" max="15382" width="14.140625" style="73" customWidth="1"/>
    <col min="15383" max="15617" width="9.140625" style="73"/>
    <col min="15618" max="15618" width="19.85546875" style="73" customWidth="1"/>
    <col min="15619" max="15619" width="16" style="73" customWidth="1"/>
    <col min="15620" max="15620" width="15.5703125" style="73" customWidth="1"/>
    <col min="15621" max="15621" width="17.7109375" style="73" customWidth="1"/>
    <col min="15622" max="15623" width="15.5703125" style="73" customWidth="1"/>
    <col min="15624" max="15624" width="16.7109375" style="73" customWidth="1"/>
    <col min="15625" max="15625" width="16.28515625" style="73" customWidth="1"/>
    <col min="15626" max="15626" width="17.7109375" style="73" customWidth="1"/>
    <col min="15627" max="15627" width="14" style="73" customWidth="1"/>
    <col min="15628" max="15628" width="15" style="73" customWidth="1"/>
    <col min="15629" max="15629" width="4" style="73" customWidth="1"/>
    <col min="15630" max="15630" width="9.140625" style="73"/>
    <col min="15631" max="15631" width="11.5703125" style="73" customWidth="1"/>
    <col min="15632" max="15634" width="9.140625" style="73"/>
    <col min="15635" max="15635" width="10" style="73" bestFit="1" customWidth="1"/>
    <col min="15636" max="15636" width="13.42578125" style="73" customWidth="1"/>
    <col min="15637" max="15637" width="14.42578125" style="73" bestFit="1" customWidth="1"/>
    <col min="15638" max="15638" width="14.140625" style="73" customWidth="1"/>
    <col min="15639" max="15873" width="9.140625" style="73"/>
    <col min="15874" max="15874" width="19.85546875" style="73" customWidth="1"/>
    <col min="15875" max="15875" width="16" style="73" customWidth="1"/>
    <col min="15876" max="15876" width="15.5703125" style="73" customWidth="1"/>
    <col min="15877" max="15877" width="17.7109375" style="73" customWidth="1"/>
    <col min="15878" max="15879" width="15.5703125" style="73" customWidth="1"/>
    <col min="15880" max="15880" width="16.7109375" style="73" customWidth="1"/>
    <col min="15881" max="15881" width="16.28515625" style="73" customWidth="1"/>
    <col min="15882" max="15882" width="17.7109375" style="73" customWidth="1"/>
    <col min="15883" max="15883" width="14" style="73" customWidth="1"/>
    <col min="15884" max="15884" width="15" style="73" customWidth="1"/>
    <col min="15885" max="15885" width="4" style="73" customWidth="1"/>
    <col min="15886" max="15886" width="9.140625" style="73"/>
    <col min="15887" max="15887" width="11.5703125" style="73" customWidth="1"/>
    <col min="15888" max="15890" width="9.140625" style="73"/>
    <col min="15891" max="15891" width="10" style="73" bestFit="1" customWidth="1"/>
    <col min="15892" max="15892" width="13.42578125" style="73" customWidth="1"/>
    <col min="15893" max="15893" width="14.42578125" style="73" bestFit="1" customWidth="1"/>
    <col min="15894" max="15894" width="14.140625" style="73" customWidth="1"/>
    <col min="15895" max="16129" width="9.140625" style="73"/>
    <col min="16130" max="16130" width="19.85546875" style="73" customWidth="1"/>
    <col min="16131" max="16131" width="16" style="73" customWidth="1"/>
    <col min="16132" max="16132" width="15.5703125" style="73" customWidth="1"/>
    <col min="16133" max="16133" width="17.7109375" style="73" customWidth="1"/>
    <col min="16134" max="16135" width="15.5703125" style="73" customWidth="1"/>
    <col min="16136" max="16136" width="16.7109375" style="73" customWidth="1"/>
    <col min="16137" max="16137" width="16.28515625" style="73" customWidth="1"/>
    <col min="16138" max="16138" width="17.7109375" style="73" customWidth="1"/>
    <col min="16139" max="16139" width="14" style="73" customWidth="1"/>
    <col min="16140" max="16140" width="15" style="73" customWidth="1"/>
    <col min="16141" max="16141" width="4" style="73" customWidth="1"/>
    <col min="16142" max="16142" width="9.140625" style="73"/>
    <col min="16143" max="16143" width="11.5703125" style="73" customWidth="1"/>
    <col min="16144" max="16146" width="9.140625" style="73"/>
    <col min="16147" max="16147" width="10" style="73" bestFit="1" customWidth="1"/>
    <col min="16148" max="16148" width="13.42578125" style="73" customWidth="1"/>
    <col min="16149" max="16149" width="14.42578125" style="73" bestFit="1" customWidth="1"/>
    <col min="16150" max="16150" width="14.140625" style="73" customWidth="1"/>
    <col min="16151" max="16384" width="9.140625" style="73"/>
  </cols>
  <sheetData>
    <row r="1" spans="1:12" ht="15" customHeight="1">
      <c r="A1" s="268" t="s">
        <v>132</v>
      </c>
      <c r="B1" s="269"/>
      <c r="C1" s="269"/>
      <c r="D1" s="269"/>
      <c r="E1" s="269"/>
      <c r="F1" s="269"/>
      <c r="G1" s="269"/>
      <c r="H1" s="269"/>
      <c r="I1" s="270"/>
      <c r="J1" s="106"/>
      <c r="K1" s="106"/>
      <c r="L1" s="106"/>
    </row>
    <row r="2" spans="1:12" ht="15" customHeight="1">
      <c r="A2" s="254" t="s">
        <v>133</v>
      </c>
      <c r="B2" s="255"/>
      <c r="C2" s="255"/>
      <c r="D2" s="255"/>
      <c r="E2" s="255"/>
      <c r="F2" s="255"/>
      <c r="G2" s="255"/>
      <c r="H2" s="255"/>
      <c r="I2" s="256"/>
      <c r="J2" s="106"/>
      <c r="K2" s="106"/>
      <c r="L2" s="106"/>
    </row>
    <row r="3" spans="1:12" ht="15" customHeight="1">
      <c r="A3" s="254" t="s">
        <v>134</v>
      </c>
      <c r="B3" s="255"/>
      <c r="C3" s="255"/>
      <c r="D3" s="255"/>
      <c r="E3" s="255"/>
      <c r="F3" s="255"/>
      <c r="G3" s="255"/>
      <c r="H3" s="255"/>
      <c r="I3" s="256"/>
      <c r="J3" s="106"/>
      <c r="K3" s="106"/>
      <c r="L3" s="106"/>
    </row>
    <row r="4" spans="1:12" ht="15" customHeight="1">
      <c r="A4" s="254" t="s">
        <v>135</v>
      </c>
      <c r="B4" s="255"/>
      <c r="C4" s="255"/>
      <c r="D4" s="255"/>
      <c r="E4" s="255"/>
      <c r="F4" s="255"/>
      <c r="G4" s="255"/>
      <c r="H4" s="255"/>
      <c r="I4" s="256"/>
      <c r="J4" s="106"/>
      <c r="K4" s="106"/>
      <c r="L4" s="106"/>
    </row>
    <row r="5" spans="1:12" ht="15" customHeight="1">
      <c r="A5" s="254" t="s">
        <v>136</v>
      </c>
      <c r="B5" s="255"/>
      <c r="C5" s="255"/>
      <c r="D5" s="255"/>
      <c r="E5" s="255"/>
      <c r="F5" s="255"/>
      <c r="G5" s="255"/>
      <c r="H5" s="255"/>
      <c r="I5" s="256"/>
      <c r="J5" s="106"/>
      <c r="K5" s="106"/>
      <c r="L5" s="106"/>
    </row>
    <row r="6" spans="1:12" s="72" customFormat="1" ht="62.25" customHeight="1" thickBot="1">
      <c r="A6" s="257"/>
      <c r="B6" s="258"/>
      <c r="C6" s="258"/>
      <c r="D6" s="258"/>
      <c r="E6" s="258"/>
      <c r="F6" s="258"/>
      <c r="G6" s="258"/>
      <c r="H6" s="258"/>
      <c r="I6" s="259"/>
      <c r="J6" s="106"/>
      <c r="K6" s="106"/>
      <c r="L6" s="106"/>
    </row>
    <row r="7" spans="1:12" ht="21.75" customHeight="1">
      <c r="A7" s="245" t="s">
        <v>138</v>
      </c>
      <c r="B7" s="246"/>
      <c r="C7" s="246"/>
      <c r="D7" s="246"/>
      <c r="E7" s="246"/>
      <c r="F7" s="247"/>
      <c r="G7" s="248" t="s">
        <v>139</v>
      </c>
      <c r="H7" s="249"/>
      <c r="I7" s="250"/>
      <c r="J7" s="106"/>
      <c r="K7" s="106"/>
      <c r="L7" s="106"/>
    </row>
    <row r="8" spans="1:12" ht="21.75" customHeight="1">
      <c r="A8" s="251" t="s">
        <v>140</v>
      </c>
      <c r="B8" s="252"/>
      <c r="C8" s="252"/>
      <c r="D8" s="252"/>
      <c r="E8" s="252"/>
      <c r="F8" s="253"/>
      <c r="G8" s="220" t="s">
        <v>141</v>
      </c>
      <c r="H8" s="221"/>
      <c r="I8" s="222"/>
      <c r="J8" s="106"/>
      <c r="K8" s="106"/>
      <c r="L8" s="106"/>
    </row>
    <row r="9" spans="1:12" s="133" customFormat="1" ht="24.75" customHeight="1">
      <c r="A9" s="220" t="s">
        <v>142</v>
      </c>
      <c r="B9" s="221"/>
      <c r="C9" s="221"/>
      <c r="D9" s="221"/>
      <c r="E9" s="222"/>
      <c r="F9" s="223" t="s">
        <v>143</v>
      </c>
      <c r="G9" s="224"/>
      <c r="H9" s="224"/>
      <c r="I9" s="225"/>
      <c r="J9" s="106"/>
      <c r="K9" s="106"/>
      <c r="L9" s="106"/>
    </row>
    <row r="10" spans="1:12" s="133" customFormat="1" ht="24.75" customHeight="1">
      <c r="A10" s="220" t="s">
        <v>144</v>
      </c>
      <c r="B10" s="221"/>
      <c r="C10" s="221"/>
      <c r="D10" s="221"/>
      <c r="E10" s="221"/>
      <c r="F10" s="222"/>
      <c r="G10" s="212"/>
      <c r="H10" s="210"/>
      <c r="I10" s="211"/>
      <c r="J10" s="106"/>
      <c r="K10" s="106"/>
      <c r="L10" s="106"/>
    </row>
    <row r="11" spans="1:12" s="133" customFormat="1" ht="24.75" customHeight="1">
      <c r="A11" s="232" t="s">
        <v>145</v>
      </c>
      <c r="B11" s="233"/>
      <c r="C11" s="233"/>
      <c r="D11" s="233"/>
      <c r="E11" s="234"/>
      <c r="F11" s="226" t="s">
        <v>18</v>
      </c>
      <c r="G11" s="229" t="s">
        <v>1</v>
      </c>
      <c r="H11" s="210" t="s">
        <v>146</v>
      </c>
      <c r="I11" s="209" t="s">
        <v>2</v>
      </c>
      <c r="J11" s="106"/>
      <c r="K11" s="106"/>
      <c r="L11" s="106"/>
    </row>
    <row r="12" spans="1:12" s="133" customFormat="1" ht="24.75" customHeight="1">
      <c r="A12" s="232" t="s">
        <v>147</v>
      </c>
      <c r="B12" s="233"/>
      <c r="C12" s="233"/>
      <c r="D12" s="233"/>
      <c r="E12" s="234"/>
      <c r="F12" s="227"/>
      <c r="G12" s="230"/>
      <c r="H12" s="235" t="s">
        <v>148</v>
      </c>
      <c r="I12" s="236"/>
      <c r="J12" s="106"/>
      <c r="K12" s="106"/>
      <c r="L12" s="106"/>
    </row>
    <row r="13" spans="1:12" s="133" customFormat="1" ht="24.75" customHeight="1">
      <c r="A13" s="232" t="s">
        <v>149</v>
      </c>
      <c r="B13" s="233"/>
      <c r="C13" s="233"/>
      <c r="D13" s="233"/>
      <c r="E13" s="234"/>
      <c r="F13" s="227"/>
      <c r="G13" s="230"/>
      <c r="H13" s="237"/>
      <c r="I13" s="238"/>
      <c r="J13" s="106"/>
      <c r="K13" s="106"/>
      <c r="L13" s="106"/>
    </row>
    <row r="14" spans="1:12" s="133" customFormat="1" ht="24.75" customHeight="1" thickBot="1">
      <c r="A14" s="239" t="s">
        <v>150</v>
      </c>
      <c r="B14" s="240"/>
      <c r="C14" s="240"/>
      <c r="D14" s="240"/>
      <c r="E14" s="241"/>
      <c r="F14" s="228"/>
      <c r="G14" s="231"/>
      <c r="H14" s="213" t="s">
        <v>151</v>
      </c>
      <c r="I14" s="214">
        <v>0.2868</v>
      </c>
      <c r="J14" s="106"/>
      <c r="K14" s="106"/>
      <c r="L14" s="106"/>
    </row>
    <row r="15" spans="1:12" s="133" customFormat="1" ht="33" customHeight="1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</row>
    <row r="16" spans="1:12" s="133" customFormat="1" ht="23.25" customHeight="1">
      <c r="A16" s="290" t="s">
        <v>24</v>
      </c>
      <c r="B16" s="291"/>
      <c r="C16" s="291"/>
      <c r="D16" s="291"/>
      <c r="E16" s="291"/>
      <c r="F16" s="291"/>
      <c r="G16" s="291"/>
      <c r="H16" s="291"/>
      <c r="I16" s="291"/>
      <c r="J16" s="291"/>
      <c r="K16" s="291"/>
      <c r="L16" s="292"/>
    </row>
    <row r="17" spans="1:12" s="136" customFormat="1" ht="9.75" customHeight="1">
      <c r="A17" s="134"/>
      <c r="B17" s="180"/>
      <c r="C17" s="280"/>
      <c r="D17" s="280"/>
      <c r="E17" s="180"/>
      <c r="F17" s="293"/>
      <c r="G17" s="293"/>
      <c r="H17" s="293"/>
      <c r="I17" s="181"/>
      <c r="J17" s="182" t="s">
        <v>76</v>
      </c>
      <c r="K17" s="183">
        <f ca="1">TODAY()</f>
        <v>45191</v>
      </c>
      <c r="L17" s="135"/>
    </row>
    <row r="18" spans="1:12" s="136" customFormat="1" ht="19.5" customHeight="1">
      <c r="A18" s="134" t="s">
        <v>78</v>
      </c>
      <c r="B18" s="180"/>
      <c r="C18" s="294" t="str">
        <f>'Planilha Orcamentária'!C38</f>
        <v>Leonel César de Oliveira</v>
      </c>
      <c r="D18" s="294"/>
      <c r="E18" s="281" t="str">
        <f>'Planilha Orcamentária'!C40</f>
        <v>Engenheiro Civil</v>
      </c>
      <c r="F18" s="281"/>
      <c r="G18" s="294" t="str">
        <f>'Planilha Orcamentária'!C41</f>
        <v>CREA-MG Nº: 256.330/D</v>
      </c>
      <c r="H18" s="294"/>
      <c r="I18" s="180"/>
      <c r="K18" s="184"/>
      <c r="L18" s="137"/>
    </row>
    <row r="19" spans="1:12" ht="15" customHeight="1">
      <c r="A19" s="75" t="s">
        <v>0</v>
      </c>
      <c r="B19" s="185" t="s">
        <v>27</v>
      </c>
      <c r="C19" s="295" t="s">
        <v>11</v>
      </c>
      <c r="D19" s="295"/>
      <c r="E19" s="295"/>
      <c r="F19" s="295"/>
      <c r="G19" s="295"/>
      <c r="H19" s="295"/>
      <c r="I19" s="295"/>
      <c r="J19" s="295"/>
      <c r="K19" s="295"/>
      <c r="L19" s="296"/>
    </row>
    <row r="20" spans="1:12">
      <c r="A20" s="297"/>
      <c r="B20" s="298"/>
      <c r="C20" s="298"/>
      <c r="D20" s="298"/>
      <c r="E20" s="298"/>
      <c r="F20" s="298"/>
      <c r="G20" s="298"/>
      <c r="H20" s="298"/>
      <c r="I20" s="298"/>
      <c r="J20" s="298"/>
      <c r="K20" s="298"/>
      <c r="L20" s="299"/>
    </row>
    <row r="21" spans="1:12" s="108" customFormat="1" ht="20.100000000000001" customHeight="1">
      <c r="A21" s="111" t="str">
        <f>'Planilha Orcamentária'!A18</f>
        <v>1.0</v>
      </c>
      <c r="B21" s="187"/>
      <c r="C21" s="300" t="str">
        <f>'Planilha Orcamentária'!D18</f>
        <v>SERVIÇOS PRELIMINARES</v>
      </c>
      <c r="D21" s="300"/>
      <c r="E21" s="300"/>
      <c r="F21" s="300"/>
      <c r="G21" s="300"/>
      <c r="H21" s="300"/>
      <c r="I21" s="300"/>
      <c r="J21" s="300"/>
      <c r="K21" s="300"/>
      <c r="L21" s="301"/>
    </row>
    <row r="22" spans="1:12" s="76" customFormat="1">
      <c r="A22" s="77"/>
      <c r="B22" s="78"/>
      <c r="C22" s="188"/>
      <c r="D22" s="186"/>
      <c r="E22" s="79"/>
      <c r="F22" s="79"/>
      <c r="G22" s="79"/>
      <c r="H22" s="80"/>
      <c r="I22" s="79"/>
      <c r="J22" s="79"/>
      <c r="K22" s="80"/>
      <c r="L22" s="81"/>
    </row>
    <row r="23" spans="1:12" s="112" customFormat="1" ht="45" customHeight="1">
      <c r="A23" s="107" t="str">
        <f>'Planilha Orcamentária'!A19</f>
        <v>1.1</v>
      </c>
      <c r="B23" s="189" t="str">
        <f>'Planilha Orcamentária'!C19</f>
        <v>ED-28427</v>
      </c>
      <c r="C23" s="272" t="str">
        <f>'Planilha Orcamentária'!D19</f>
        <v>FORNECIMENTO E COLOCAÇÃO DE PLACA DE OBRA EM CHAPA GALVANIZADA #26, ESP. 0,45MM, DIMENSÃO (3X1,5)M, PLOTADA COM ADESIVO VINÍLICO, AFIXADA COM REBITES 4,8X40MM, EM ESTRUTURA METÁLICA DE METALON 20X20MM, ESP. 1,25MM, INCLUSIVE SUPORTE EM EUCALIPTO AUTOCLAVADO PINTADO COM TINTA PVA DUAS (2) DEMÃOS</v>
      </c>
      <c r="D23" s="272"/>
      <c r="E23" s="272"/>
      <c r="F23" s="272"/>
      <c r="G23" s="272"/>
      <c r="H23" s="272"/>
      <c r="I23" s="272"/>
      <c r="J23" s="272"/>
      <c r="K23" s="272"/>
      <c r="L23" s="273"/>
    </row>
    <row r="24" spans="1:12" s="76" customFormat="1" ht="10.5" customHeight="1">
      <c r="A24" s="77"/>
      <c r="B24" s="78"/>
      <c r="C24" s="188"/>
      <c r="D24" s="186"/>
      <c r="E24" s="82"/>
      <c r="F24" s="82"/>
      <c r="G24" s="82"/>
      <c r="H24" s="83"/>
      <c r="I24" s="82"/>
      <c r="J24" s="82"/>
      <c r="K24" s="83"/>
      <c r="L24" s="81"/>
    </row>
    <row r="25" spans="1:12" s="109" customFormat="1" ht="18.75" customHeight="1">
      <c r="A25" s="113" t="s">
        <v>12</v>
      </c>
      <c r="B25" s="118">
        <v>2</v>
      </c>
      <c r="C25" s="114" t="s">
        <v>8</v>
      </c>
      <c r="D25" s="109" t="s">
        <v>128</v>
      </c>
      <c r="F25" s="117"/>
      <c r="G25" s="116"/>
      <c r="H25" s="117"/>
      <c r="I25" s="117"/>
      <c r="J25" s="116"/>
      <c r="L25" s="115"/>
    </row>
    <row r="26" spans="1:12" s="76" customFormat="1" ht="13.5" customHeight="1">
      <c r="A26" s="84"/>
      <c r="B26" s="188"/>
      <c r="D26" s="82"/>
      <c r="F26" s="82"/>
      <c r="G26" s="83"/>
      <c r="H26" s="82"/>
      <c r="I26" s="82"/>
      <c r="J26" s="83"/>
      <c r="L26" s="81"/>
    </row>
    <row r="27" spans="1:12" s="108" customFormat="1" ht="20.100000000000001" customHeight="1">
      <c r="A27" s="110" t="str">
        <f>'Planilha Orcamentária'!A21</f>
        <v>2.0</v>
      </c>
      <c r="B27" s="190"/>
      <c r="C27" s="287" t="str">
        <f>'Planilha Orcamentária'!D21</f>
        <v>TERRAPLENAGEM</v>
      </c>
      <c r="D27" s="287"/>
      <c r="E27" s="287"/>
      <c r="F27" s="287"/>
      <c r="G27" s="287"/>
      <c r="H27" s="287"/>
      <c r="I27" s="287"/>
      <c r="J27" s="287"/>
      <c r="K27" s="287"/>
      <c r="L27" s="288"/>
    </row>
    <row r="28" spans="1:12" s="76" customFormat="1">
      <c r="A28" s="74"/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85"/>
    </row>
    <row r="29" spans="1:12" s="108" customFormat="1" ht="15" customHeight="1">
      <c r="A29" s="107" t="str">
        <f>'Planilha Orcamentária'!A22</f>
        <v>2.1</v>
      </c>
      <c r="B29" s="192" t="str">
        <f>'Planilha Orcamentária'!C22</f>
        <v>RO-41081</v>
      </c>
      <c r="C29" s="272" t="str">
        <f>'Planilha Orcamentária'!D22</f>
        <v>REGULARIZAÇÃO DO SUB-LEITO (PROCTOR NORMAL)</v>
      </c>
      <c r="D29" s="272"/>
      <c r="E29" s="272"/>
      <c r="F29" s="272"/>
      <c r="G29" s="272"/>
      <c r="H29" s="272"/>
      <c r="I29" s="272"/>
      <c r="J29" s="272"/>
      <c r="K29" s="272"/>
      <c r="L29" s="273"/>
    </row>
    <row r="30" spans="1:12" s="86" customFormat="1">
      <c r="A30" s="156"/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58"/>
    </row>
    <row r="31" spans="1:12" s="86" customFormat="1" ht="35.25" customHeight="1">
      <c r="A31" s="160" t="s">
        <v>95</v>
      </c>
      <c r="B31" s="197" t="s">
        <v>129</v>
      </c>
      <c r="C31" s="160" t="s">
        <v>96</v>
      </c>
      <c r="D31" s="160" t="s">
        <v>97</v>
      </c>
      <c r="F31" s="193"/>
      <c r="G31" s="193"/>
      <c r="H31" s="193"/>
      <c r="I31" s="193"/>
      <c r="J31" s="193"/>
      <c r="K31" s="193"/>
      <c r="L31" s="158"/>
    </row>
    <row r="32" spans="1:12" s="86" customFormat="1" ht="18.75" customHeight="1">
      <c r="A32" s="170" t="s">
        <v>99</v>
      </c>
      <c r="B32" s="119">
        <v>8.6</v>
      </c>
      <c r="C32" s="119">
        <v>18</v>
      </c>
      <c r="D32" s="120">
        <f>B32*C32</f>
        <v>154.79999999999998</v>
      </c>
      <c r="F32" s="193"/>
      <c r="G32" s="193"/>
      <c r="H32" s="193"/>
      <c r="I32" s="193"/>
      <c r="J32" s="193"/>
      <c r="K32" s="193"/>
      <c r="L32" s="158"/>
    </row>
    <row r="33" spans="1:12" s="86" customFormat="1" ht="18.75" customHeight="1">
      <c r="A33" s="171" t="s">
        <v>100</v>
      </c>
      <c r="B33" s="119">
        <v>8.6</v>
      </c>
      <c r="C33" s="119">
        <v>46</v>
      </c>
      <c r="D33" s="120">
        <f t="shared" ref="D33:D35" si="0">B33*C33</f>
        <v>395.59999999999997</v>
      </c>
      <c r="F33" s="193"/>
      <c r="G33" s="193"/>
      <c r="H33" s="193"/>
      <c r="I33" s="193"/>
      <c r="J33" s="193"/>
      <c r="K33" s="193"/>
      <c r="L33" s="158"/>
    </row>
    <row r="34" spans="1:12" s="86" customFormat="1" ht="18.75" customHeight="1">
      <c r="A34" s="171" t="s">
        <v>101</v>
      </c>
      <c r="B34" s="119">
        <v>8.3000000000000007</v>
      </c>
      <c r="C34" s="119">
        <f>68+30</f>
        <v>98</v>
      </c>
      <c r="D34" s="120">
        <f t="shared" si="0"/>
        <v>813.40000000000009</v>
      </c>
      <c r="F34" s="193"/>
      <c r="G34" s="193"/>
      <c r="H34" s="193"/>
      <c r="I34" s="193"/>
      <c r="J34" s="193"/>
      <c r="K34" s="193"/>
      <c r="L34" s="158"/>
    </row>
    <row r="35" spans="1:12" s="86" customFormat="1" ht="18.75" customHeight="1">
      <c r="A35" s="171" t="s">
        <v>102</v>
      </c>
      <c r="B35" s="119">
        <v>8.6</v>
      </c>
      <c r="C35" s="119">
        <v>92</v>
      </c>
      <c r="D35" s="120">
        <f t="shared" si="0"/>
        <v>791.19999999999993</v>
      </c>
      <c r="F35" s="193"/>
      <c r="G35" s="193"/>
      <c r="H35" s="193"/>
      <c r="I35" s="193"/>
      <c r="J35" s="193"/>
      <c r="K35" s="193"/>
      <c r="L35" s="158"/>
    </row>
    <row r="36" spans="1:12" s="86" customFormat="1">
      <c r="A36" s="161"/>
      <c r="B36" s="162"/>
      <c r="C36" s="163" t="s">
        <v>98</v>
      </c>
      <c r="D36" s="164">
        <f>SUM(D32:D35)</f>
        <v>2155</v>
      </c>
      <c r="F36" s="193"/>
      <c r="G36" s="193"/>
      <c r="H36" s="193"/>
      <c r="I36" s="193"/>
      <c r="J36" s="193"/>
      <c r="K36" s="193"/>
      <c r="L36" s="158"/>
    </row>
    <row r="37" spans="1:12" s="86" customFormat="1">
      <c r="A37" s="156"/>
      <c r="B37" s="193"/>
      <c r="C37" s="193"/>
      <c r="D37" s="193"/>
      <c r="E37" s="193"/>
      <c r="F37" s="193"/>
      <c r="G37" s="193"/>
      <c r="H37" s="193"/>
      <c r="I37" s="193"/>
      <c r="J37" s="193"/>
      <c r="K37" s="193"/>
      <c r="L37" s="158"/>
    </row>
    <row r="38" spans="1:12" s="76" customFormat="1">
      <c r="A38" s="107" t="str">
        <f>'Planilha Orcamentária'!A24</f>
        <v>3.0</v>
      </c>
      <c r="B38" s="192"/>
      <c r="C38" s="272" t="str">
        <f>'Planilha Orcamentária'!D24</f>
        <v>CALÇAMENTO</v>
      </c>
      <c r="D38" s="272"/>
      <c r="E38" s="272"/>
      <c r="F38" s="272"/>
      <c r="G38" s="272"/>
      <c r="H38" s="272"/>
      <c r="I38" s="272"/>
      <c r="J38" s="272"/>
      <c r="K38" s="272"/>
      <c r="L38" s="273"/>
    </row>
    <row r="39" spans="1:12" s="86" customFormat="1">
      <c r="A39" s="302"/>
      <c r="B39" s="303"/>
      <c r="C39" s="303"/>
      <c r="D39" s="303"/>
      <c r="E39" s="303"/>
      <c r="F39" s="303"/>
      <c r="G39" s="303"/>
      <c r="H39" s="303"/>
      <c r="I39" s="303"/>
      <c r="J39" s="303"/>
      <c r="K39" s="303"/>
      <c r="L39" s="304"/>
    </row>
    <row r="40" spans="1:12" s="76" customFormat="1">
      <c r="A40" s="107" t="str">
        <f>'Planilha Orcamentária'!A25</f>
        <v>3.1</v>
      </c>
      <c r="B40" s="192" t="str">
        <f>'Planilha Orcamentária'!C25</f>
        <v>RO-43971</v>
      </c>
      <c r="C40" s="272" t="str">
        <f>'Planilha Orcamentária'!D25</f>
        <v>PAVIMENTO DE ALVENARIA POLIÉDRICA COM 8,0 CM DE ESPESSURA (EXECUÇÃO, INCLUINDO O FORNECIMENTO DO MATERIAL DO COLCHÃO DE ASSENTAMENTO E DAS PEDRAS; EXCLUI OS TRANSPORTES DOS MATERIAIS)</v>
      </c>
      <c r="D40" s="272"/>
      <c r="E40" s="272"/>
      <c r="F40" s="272"/>
      <c r="G40" s="272"/>
      <c r="H40" s="272"/>
      <c r="I40" s="272"/>
      <c r="J40" s="272"/>
      <c r="K40" s="272"/>
      <c r="L40" s="273"/>
    </row>
    <row r="41" spans="1:12" s="86" customFormat="1">
      <c r="A41" s="129"/>
      <c r="B41" s="165"/>
      <c r="C41" s="165"/>
      <c r="D41" s="165"/>
      <c r="E41" s="165"/>
      <c r="F41" s="165"/>
      <c r="G41" s="165"/>
      <c r="H41" s="165"/>
      <c r="I41" s="165"/>
      <c r="J41" s="165"/>
      <c r="K41" s="165"/>
      <c r="L41" s="130"/>
    </row>
    <row r="42" spans="1:12" s="86" customFormat="1">
      <c r="A42" s="160" t="s">
        <v>95</v>
      </c>
      <c r="B42" s="160" t="s">
        <v>103</v>
      </c>
      <c r="C42" s="160" t="s">
        <v>96</v>
      </c>
      <c r="D42" s="160" t="s">
        <v>97</v>
      </c>
      <c r="E42" s="165"/>
      <c r="F42" s="165"/>
      <c r="G42" s="165"/>
      <c r="H42" s="165"/>
      <c r="I42" s="165"/>
      <c r="J42" s="165"/>
      <c r="K42" s="165"/>
      <c r="L42" s="130"/>
    </row>
    <row r="43" spans="1:12" s="86" customFormat="1">
      <c r="A43" s="170" t="s">
        <v>99</v>
      </c>
      <c r="B43" s="119">
        <v>8</v>
      </c>
      <c r="C43" s="119">
        <v>18</v>
      </c>
      <c r="D43" s="120">
        <f>B43*C43</f>
        <v>144</v>
      </c>
      <c r="E43" s="165"/>
      <c r="F43" s="165"/>
      <c r="G43" s="165"/>
      <c r="H43" s="165"/>
      <c r="I43" s="165"/>
      <c r="J43" s="165"/>
      <c r="K43" s="165"/>
      <c r="L43" s="130"/>
    </row>
    <row r="44" spans="1:12" s="86" customFormat="1">
      <c r="A44" s="171" t="s">
        <v>100</v>
      </c>
      <c r="B44" s="119">
        <v>8</v>
      </c>
      <c r="C44" s="119">
        <v>46</v>
      </c>
      <c r="D44" s="120">
        <f t="shared" ref="D44:D46" si="1">B44*C44</f>
        <v>368</v>
      </c>
      <c r="E44" s="165"/>
      <c r="F44" s="165"/>
      <c r="G44" s="165"/>
      <c r="H44" s="165"/>
      <c r="I44" s="165"/>
      <c r="J44" s="165"/>
      <c r="K44" s="165"/>
      <c r="L44" s="130"/>
    </row>
    <row r="45" spans="1:12" s="86" customFormat="1">
      <c r="A45" s="171" t="s">
        <v>101</v>
      </c>
      <c r="B45" s="119">
        <v>7.6</v>
      </c>
      <c r="C45" s="119">
        <f>68+30</f>
        <v>98</v>
      </c>
      <c r="D45" s="120">
        <f t="shared" si="1"/>
        <v>744.8</v>
      </c>
      <c r="E45" s="165"/>
      <c r="F45" s="165"/>
      <c r="G45" s="165"/>
      <c r="H45" s="165"/>
      <c r="I45" s="165"/>
      <c r="J45" s="165"/>
      <c r="K45" s="165"/>
      <c r="L45" s="130"/>
    </row>
    <row r="46" spans="1:12" s="86" customFormat="1">
      <c r="A46" s="171" t="s">
        <v>102</v>
      </c>
      <c r="B46" s="119">
        <v>8</v>
      </c>
      <c r="C46" s="119">
        <v>92</v>
      </c>
      <c r="D46" s="120">
        <f t="shared" si="1"/>
        <v>736</v>
      </c>
      <c r="E46" s="165"/>
      <c r="F46" s="165"/>
      <c r="G46" s="165"/>
      <c r="H46" s="165"/>
      <c r="I46" s="165"/>
      <c r="J46" s="165"/>
      <c r="K46" s="165"/>
      <c r="L46" s="130"/>
    </row>
    <row r="47" spans="1:12" s="86" customFormat="1">
      <c r="A47" s="161"/>
      <c r="B47" s="162"/>
      <c r="C47" s="163" t="s">
        <v>98</v>
      </c>
      <c r="D47" s="164">
        <f>SUM(D43:D46)</f>
        <v>1992.8</v>
      </c>
      <c r="E47" s="165"/>
      <c r="F47" s="165"/>
      <c r="G47" s="165"/>
      <c r="H47" s="165"/>
      <c r="I47" s="165"/>
      <c r="J47" s="165"/>
      <c r="K47" s="165"/>
      <c r="L47" s="130"/>
    </row>
    <row r="48" spans="1:12" s="86" customFormat="1">
      <c r="A48" s="129"/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30"/>
    </row>
    <row r="49" spans="1:12" s="76" customFormat="1" ht="32.25" customHeight="1">
      <c r="A49" s="107" t="str">
        <f>'Planilha Orcamentária'!A26</f>
        <v>3.2</v>
      </c>
      <c r="B49" s="192" t="str">
        <f>'Planilha Orcamentária'!C26</f>
        <v>RO-41376</v>
      </c>
      <c r="C49" s="272" t="str">
        <f>'Planilha Orcamentária'!D26</f>
        <v>TRANSPORTE DE MATERIAL DE QUALQUER NATUREZA. DISTÂNCIA MÉDIA DE TRANSPORTE &gt;= 50,10 KM  (ALVENARIA POLIÉDRICA)</v>
      </c>
      <c r="D49" s="272"/>
      <c r="E49" s="272"/>
      <c r="F49" s="272"/>
      <c r="G49" s="272"/>
      <c r="H49" s="272"/>
      <c r="I49" s="272"/>
      <c r="J49" s="272"/>
      <c r="K49" s="272"/>
      <c r="L49" s="273"/>
    </row>
    <row r="50" spans="1:12" s="86" customFormat="1">
      <c r="A50" s="129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30"/>
    </row>
    <row r="51" spans="1:12" s="86" customFormat="1">
      <c r="A51" s="276" t="str">
        <f>A43</f>
        <v>RUA CLEITON CAETANO DA SILVA</v>
      </c>
      <c r="B51" s="289"/>
      <c r="C51" s="289"/>
      <c r="D51" s="289"/>
      <c r="E51" s="289"/>
      <c r="F51" s="165"/>
      <c r="G51" s="165"/>
      <c r="H51" s="165"/>
      <c r="I51" s="165"/>
      <c r="J51" s="165"/>
      <c r="K51" s="165"/>
      <c r="L51" s="130"/>
    </row>
    <row r="52" spans="1:12" s="86" customFormat="1">
      <c r="A52" s="276" t="str">
        <f>A44</f>
        <v>RUA LIDIANE DORNELIS</v>
      </c>
      <c r="B52" s="289"/>
      <c r="C52" s="289"/>
      <c r="D52" s="289"/>
      <c r="E52" s="289"/>
      <c r="F52" s="165"/>
      <c r="G52" s="165"/>
      <c r="H52" s="165"/>
      <c r="I52" s="165"/>
      <c r="J52" s="165"/>
      <c r="K52" s="165"/>
      <c r="L52" s="130"/>
    </row>
    <row r="53" spans="1:12" s="86" customFormat="1">
      <c r="A53" s="278" t="s">
        <v>92</v>
      </c>
      <c r="B53" s="279"/>
      <c r="C53" s="279"/>
      <c r="D53" s="194">
        <f>SUM(D43:D44)</f>
        <v>512</v>
      </c>
      <c r="E53" s="195" t="s">
        <v>86</v>
      </c>
      <c r="F53" s="165"/>
      <c r="G53" s="165"/>
      <c r="H53" s="165"/>
      <c r="I53" s="165"/>
      <c r="J53" s="165"/>
      <c r="K53" s="165"/>
      <c r="L53" s="130"/>
    </row>
    <row r="54" spans="1:12" s="86" customFormat="1">
      <c r="A54" s="274" t="s">
        <v>83</v>
      </c>
      <c r="B54" s="275"/>
      <c r="C54" s="275"/>
      <c r="D54" s="194">
        <f>D53/4.5</f>
        <v>113.77777777777777</v>
      </c>
      <c r="E54" s="195" t="s">
        <v>84</v>
      </c>
      <c r="F54" s="165"/>
      <c r="G54" s="165"/>
      <c r="H54" s="165"/>
      <c r="I54" s="165"/>
      <c r="J54" s="165"/>
      <c r="K54" s="165"/>
      <c r="L54" s="130"/>
    </row>
    <row r="55" spans="1:12" s="86" customFormat="1">
      <c r="A55" s="274" t="s">
        <v>106</v>
      </c>
      <c r="B55" s="275"/>
      <c r="C55" s="275"/>
      <c r="D55" s="194">
        <v>158</v>
      </c>
      <c r="E55" s="195"/>
      <c r="F55" s="165"/>
      <c r="G55" s="165"/>
      <c r="H55" s="165"/>
      <c r="I55" s="165"/>
      <c r="J55" s="165"/>
      <c r="K55" s="165"/>
      <c r="L55" s="130"/>
    </row>
    <row r="56" spans="1:12" s="86" customFormat="1">
      <c r="A56" s="274" t="s">
        <v>85</v>
      </c>
      <c r="B56" s="275"/>
      <c r="C56" s="275"/>
      <c r="D56" s="168">
        <f>D54*D55</f>
        <v>17976.888888888887</v>
      </c>
      <c r="E56" s="195"/>
      <c r="F56" s="165"/>
      <c r="G56" s="165"/>
      <c r="H56" s="165"/>
      <c r="I56" s="165"/>
      <c r="J56" s="165"/>
      <c r="K56" s="165"/>
      <c r="L56" s="130"/>
    </row>
    <row r="57" spans="1:12" s="86" customFormat="1" ht="192.75" customHeight="1">
      <c r="A57" s="302"/>
      <c r="B57" s="303"/>
      <c r="C57" s="303"/>
      <c r="D57" s="303"/>
      <c r="E57" s="303"/>
      <c r="F57" s="303"/>
      <c r="G57" s="303"/>
      <c r="H57" s="303"/>
      <c r="I57" s="303"/>
      <c r="J57" s="303"/>
      <c r="K57" s="303"/>
      <c r="L57" s="304"/>
    </row>
    <row r="58" spans="1:12" s="86" customFormat="1">
      <c r="A58" s="129"/>
      <c r="B58" s="166" t="s">
        <v>105</v>
      </c>
      <c r="C58" s="167">
        <v>156</v>
      </c>
      <c r="D58" s="165"/>
      <c r="E58" s="165"/>
      <c r="F58" s="165"/>
      <c r="G58" s="165"/>
      <c r="H58" s="165"/>
      <c r="I58" s="165"/>
      <c r="J58" s="165"/>
      <c r="K58" s="165"/>
      <c r="L58" s="130"/>
    </row>
    <row r="59" spans="1:12" s="86" customFormat="1">
      <c r="A59" s="129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30"/>
    </row>
    <row r="60" spans="1:12" s="86" customFormat="1">
      <c r="A60" s="276" t="str">
        <f>A45</f>
        <v>RUA JOSÉ LOURENÇO</v>
      </c>
      <c r="B60" s="289"/>
      <c r="C60" s="289"/>
      <c r="D60" s="289"/>
      <c r="E60" s="289"/>
      <c r="F60" s="165"/>
      <c r="G60" s="165"/>
      <c r="H60" s="165"/>
      <c r="I60" s="165"/>
      <c r="J60" s="165"/>
      <c r="K60" s="165"/>
      <c r="L60" s="130"/>
    </row>
    <row r="61" spans="1:12" s="86" customFormat="1">
      <c r="A61" s="276" t="str">
        <f>A46</f>
        <v>RUA ZEZÉ PEREIRA</v>
      </c>
      <c r="B61" s="289"/>
      <c r="C61" s="289"/>
      <c r="D61" s="289"/>
      <c r="E61" s="289"/>
      <c r="F61" s="165"/>
      <c r="G61" s="165"/>
      <c r="H61" s="165"/>
      <c r="I61" s="165"/>
      <c r="J61" s="165"/>
      <c r="K61" s="165"/>
      <c r="L61" s="130"/>
    </row>
    <row r="62" spans="1:12" s="86" customFormat="1">
      <c r="A62" s="278" t="s">
        <v>92</v>
      </c>
      <c r="B62" s="279"/>
      <c r="C62" s="279"/>
      <c r="D62" s="194">
        <f>SUM(D45:D46)</f>
        <v>1480.8</v>
      </c>
      <c r="E62" s="195" t="s">
        <v>86</v>
      </c>
      <c r="F62" s="165"/>
      <c r="G62" s="165"/>
      <c r="H62" s="165"/>
      <c r="I62" s="165"/>
      <c r="J62" s="165"/>
      <c r="K62" s="165"/>
      <c r="L62" s="130"/>
    </row>
    <row r="63" spans="1:12" s="86" customFormat="1">
      <c r="A63" s="274" t="s">
        <v>83</v>
      </c>
      <c r="B63" s="275"/>
      <c r="C63" s="275"/>
      <c r="D63" s="194">
        <f>D62/4.5</f>
        <v>329.06666666666666</v>
      </c>
      <c r="E63" s="195" t="s">
        <v>84</v>
      </c>
      <c r="F63" s="165"/>
      <c r="G63" s="165"/>
      <c r="H63" s="165"/>
      <c r="I63" s="165"/>
      <c r="J63" s="165"/>
      <c r="K63" s="165"/>
      <c r="L63" s="130"/>
    </row>
    <row r="64" spans="1:12" s="86" customFormat="1">
      <c r="A64" s="274" t="s">
        <v>106</v>
      </c>
      <c r="B64" s="275"/>
      <c r="C64" s="275"/>
      <c r="D64" s="194">
        <v>158</v>
      </c>
      <c r="E64" s="195"/>
      <c r="F64" s="165"/>
      <c r="G64" s="165"/>
      <c r="H64" s="165"/>
      <c r="I64" s="165"/>
      <c r="J64" s="165"/>
      <c r="K64" s="165"/>
      <c r="L64" s="130"/>
    </row>
    <row r="65" spans="1:12" s="86" customFormat="1">
      <c r="A65" s="274" t="s">
        <v>85</v>
      </c>
      <c r="B65" s="275"/>
      <c r="C65" s="275"/>
      <c r="D65" s="168">
        <f>D63*D64</f>
        <v>51992.533333333333</v>
      </c>
      <c r="E65" s="195"/>
      <c r="F65" s="165"/>
      <c r="G65" s="165"/>
      <c r="H65" s="165"/>
      <c r="I65" s="165"/>
      <c r="J65" s="165"/>
      <c r="K65" s="165"/>
      <c r="L65" s="130"/>
    </row>
    <row r="66" spans="1:12" s="86" customFormat="1" ht="192.75" customHeight="1">
      <c r="A66" s="302"/>
      <c r="B66" s="303"/>
      <c r="C66" s="303"/>
      <c r="D66" s="303"/>
      <c r="E66" s="303"/>
      <c r="F66" s="303"/>
      <c r="G66" s="303"/>
      <c r="H66" s="303"/>
      <c r="I66" s="303"/>
      <c r="J66" s="303"/>
      <c r="K66" s="303"/>
      <c r="L66" s="304"/>
    </row>
    <row r="67" spans="1:12" s="86" customFormat="1">
      <c r="A67" s="129"/>
      <c r="B67" s="166" t="s">
        <v>105</v>
      </c>
      <c r="C67" s="167">
        <v>158</v>
      </c>
      <c r="D67" s="165"/>
      <c r="E67" s="165"/>
      <c r="F67" s="165"/>
      <c r="G67" s="165"/>
      <c r="H67" s="165"/>
      <c r="I67" s="165"/>
      <c r="J67" s="165"/>
      <c r="K67" s="165"/>
      <c r="L67" s="130"/>
    </row>
    <row r="68" spans="1:12" s="86" customFormat="1">
      <c r="A68" s="129"/>
      <c r="B68" s="165"/>
      <c r="C68" s="165"/>
      <c r="D68" s="165"/>
      <c r="E68" s="165"/>
      <c r="F68" s="165"/>
      <c r="G68" s="165"/>
      <c r="H68" s="165"/>
      <c r="I68" s="165"/>
      <c r="J68" s="165"/>
      <c r="K68" s="165"/>
      <c r="L68" s="130"/>
    </row>
    <row r="69" spans="1:12" s="86" customFormat="1">
      <c r="A69" s="274" t="s">
        <v>107</v>
      </c>
      <c r="B69" s="275"/>
      <c r="C69" s="275"/>
      <c r="D69" s="168">
        <f>D56+D65</f>
        <v>69969.422222222216</v>
      </c>
      <c r="E69" s="165"/>
      <c r="F69" s="165"/>
      <c r="G69" s="165"/>
      <c r="H69" s="165"/>
      <c r="I69" s="165"/>
      <c r="J69" s="165"/>
      <c r="K69" s="165"/>
      <c r="L69" s="130"/>
    </row>
    <row r="70" spans="1:12" s="86" customFormat="1">
      <c r="A70" s="129"/>
      <c r="B70" s="165"/>
      <c r="C70" s="165"/>
      <c r="D70" s="165"/>
      <c r="E70" s="165"/>
      <c r="F70" s="165"/>
      <c r="G70" s="165"/>
      <c r="H70" s="165"/>
      <c r="I70" s="165"/>
      <c r="J70" s="165"/>
      <c r="K70" s="165"/>
      <c r="L70" s="130"/>
    </row>
    <row r="71" spans="1:12" s="86" customFormat="1" ht="23.25" customHeight="1">
      <c r="A71" s="107" t="str">
        <f>'Planilha Orcamentária'!A27</f>
        <v>3.3</v>
      </c>
      <c r="B71" s="192" t="str">
        <f>'Planilha Orcamentária'!C27</f>
        <v>RO-41344</v>
      </c>
      <c r="C71" s="272" t="str">
        <f>'Planilha Orcamentária'!D27</f>
        <v>TRANSPORTE DE MATERIAL DE JAZIDA PARA CONSERVAÇÃO. DISTÂNCIA MÉDIA DE TRANSPORTE &gt; 50,10 KM (AREIA)</v>
      </c>
      <c r="D71" s="272"/>
      <c r="E71" s="272"/>
      <c r="F71" s="272"/>
      <c r="G71" s="272"/>
      <c r="H71" s="272"/>
      <c r="I71" s="272"/>
      <c r="J71" s="272"/>
      <c r="K71" s="272"/>
      <c r="L71" s="273"/>
    </row>
    <row r="72" spans="1:12" s="86" customFormat="1">
      <c r="A72" s="129"/>
      <c r="B72" s="165"/>
      <c r="C72" s="165"/>
      <c r="D72" s="165"/>
      <c r="E72" s="165"/>
      <c r="F72" s="165"/>
      <c r="G72" s="165"/>
      <c r="H72" s="165"/>
      <c r="I72" s="165"/>
      <c r="J72" s="165"/>
      <c r="K72" s="165"/>
      <c r="L72" s="130"/>
    </row>
    <row r="73" spans="1:12" s="86" customFormat="1" ht="15" customHeight="1">
      <c r="A73" s="276" t="str">
        <f>A43</f>
        <v>RUA CLEITON CAETANO DA SILVA</v>
      </c>
      <c r="B73" s="277"/>
      <c r="C73" s="277"/>
      <c r="D73" s="277"/>
      <c r="E73" s="165"/>
      <c r="F73" s="165"/>
      <c r="G73" s="165"/>
      <c r="H73" s="165"/>
      <c r="I73" s="165"/>
      <c r="J73" s="165"/>
      <c r="K73" s="165"/>
      <c r="L73" s="130"/>
    </row>
    <row r="74" spans="1:12" s="86" customFormat="1">
      <c r="A74" s="276" t="str">
        <f>A44</f>
        <v>RUA LIDIANE DORNELIS</v>
      </c>
      <c r="B74" s="277"/>
      <c r="C74" s="277"/>
      <c r="D74" s="277"/>
      <c r="E74" s="165"/>
      <c r="F74" s="165"/>
      <c r="G74" s="165"/>
      <c r="H74" s="165"/>
      <c r="I74" s="165"/>
      <c r="J74" s="165"/>
      <c r="K74" s="165"/>
      <c r="L74" s="130"/>
    </row>
    <row r="75" spans="1:12" s="86" customFormat="1" ht="28.5" customHeight="1">
      <c r="A75" s="278" t="s">
        <v>92</v>
      </c>
      <c r="B75" s="279"/>
      <c r="C75" s="279"/>
      <c r="D75" s="173">
        <f>SUM(D43:D44)</f>
        <v>512</v>
      </c>
      <c r="E75" s="165"/>
      <c r="F75" s="165"/>
      <c r="G75" s="165"/>
      <c r="H75" s="165"/>
      <c r="I75" s="165"/>
      <c r="J75" s="165"/>
      <c r="K75" s="165"/>
      <c r="L75" s="130"/>
    </row>
    <row r="76" spans="1:12" s="86" customFormat="1" ht="30" customHeight="1">
      <c r="A76" s="274" t="s">
        <v>87</v>
      </c>
      <c r="B76" s="275"/>
      <c r="C76" s="275"/>
      <c r="D76" s="174">
        <v>0.08</v>
      </c>
      <c r="E76" s="165"/>
      <c r="F76" s="165"/>
      <c r="G76" s="165"/>
      <c r="H76" s="165"/>
      <c r="I76" s="165"/>
      <c r="J76" s="165"/>
      <c r="K76" s="165"/>
      <c r="L76" s="130"/>
    </row>
    <row r="77" spans="1:12" s="86" customFormat="1" ht="21.75" customHeight="1">
      <c r="A77" s="274" t="s">
        <v>88</v>
      </c>
      <c r="B77" s="275"/>
      <c r="C77" s="275"/>
      <c r="D77" s="175">
        <f>D76*D75</f>
        <v>40.96</v>
      </c>
      <c r="E77" s="165"/>
      <c r="F77" s="165"/>
      <c r="G77" s="165"/>
      <c r="H77" s="165"/>
      <c r="I77" s="165"/>
      <c r="J77" s="165"/>
      <c r="K77" s="165"/>
      <c r="L77" s="130"/>
    </row>
    <row r="78" spans="1:12" s="86" customFormat="1" ht="21.75" customHeight="1">
      <c r="A78" s="274" t="s">
        <v>89</v>
      </c>
      <c r="B78" s="275"/>
      <c r="C78" s="275"/>
      <c r="D78" s="176">
        <f>D81</f>
        <v>87.4</v>
      </c>
      <c r="E78" s="165"/>
      <c r="F78" s="165"/>
      <c r="G78" s="165"/>
      <c r="H78" s="165"/>
      <c r="I78" s="165"/>
      <c r="J78" s="165"/>
      <c r="K78" s="165"/>
      <c r="L78" s="130"/>
    </row>
    <row r="79" spans="1:12" s="86" customFormat="1" ht="21.75" customHeight="1">
      <c r="A79" s="274" t="s">
        <v>90</v>
      </c>
      <c r="B79" s="275"/>
      <c r="C79" s="275"/>
      <c r="D79" s="172">
        <f>D77*D78</f>
        <v>3579.9040000000005</v>
      </c>
      <c r="E79" s="165"/>
      <c r="F79" s="165"/>
      <c r="G79" s="165"/>
      <c r="H79" s="165"/>
      <c r="I79" s="165"/>
      <c r="J79" s="165"/>
      <c r="K79" s="165"/>
      <c r="L79" s="130"/>
    </row>
    <row r="80" spans="1:12" s="86" customFormat="1" ht="221.25" customHeight="1">
      <c r="A80" s="129"/>
      <c r="B80" s="165"/>
      <c r="C80" s="165"/>
      <c r="D80" s="165"/>
      <c r="E80" s="165"/>
      <c r="F80" s="165"/>
      <c r="G80" s="165"/>
      <c r="H80" s="165"/>
      <c r="I80" s="165"/>
      <c r="J80" s="165"/>
      <c r="K80" s="165"/>
      <c r="L80" s="130"/>
    </row>
    <row r="81" spans="1:12" s="86" customFormat="1">
      <c r="A81" s="129"/>
      <c r="B81" s="165"/>
      <c r="C81" s="166" t="s">
        <v>105</v>
      </c>
      <c r="D81" s="167">
        <v>87.4</v>
      </c>
      <c r="E81" s="165"/>
      <c r="F81" s="165"/>
      <c r="I81" s="165"/>
      <c r="J81" s="165"/>
      <c r="K81" s="165"/>
      <c r="L81" s="130"/>
    </row>
    <row r="82" spans="1:12" s="86" customFormat="1">
      <c r="A82" s="129"/>
      <c r="B82" s="165"/>
      <c r="C82" s="165"/>
      <c r="D82" s="165"/>
      <c r="E82" s="165"/>
      <c r="F82" s="165"/>
      <c r="G82" s="165"/>
      <c r="H82" s="165"/>
      <c r="I82" s="165"/>
      <c r="J82" s="165"/>
      <c r="K82" s="165"/>
      <c r="L82" s="130"/>
    </row>
    <row r="83" spans="1:12" s="86" customFormat="1">
      <c r="A83" s="276" t="str">
        <f>A45</f>
        <v>RUA JOSÉ LOURENÇO</v>
      </c>
      <c r="B83" s="277"/>
      <c r="C83" s="277"/>
      <c r="D83" s="277"/>
      <c r="E83" s="165"/>
      <c r="F83" s="165"/>
      <c r="G83" s="165"/>
      <c r="H83" s="165"/>
      <c r="I83" s="165"/>
      <c r="J83" s="165"/>
      <c r="K83" s="165"/>
      <c r="L83" s="130"/>
    </row>
    <row r="84" spans="1:12" s="86" customFormat="1">
      <c r="A84" s="276" t="str">
        <f>A46</f>
        <v>RUA ZEZÉ PEREIRA</v>
      </c>
      <c r="B84" s="277"/>
      <c r="C84" s="277"/>
      <c r="D84" s="277"/>
      <c r="E84" s="165"/>
      <c r="F84" s="165"/>
      <c r="G84" s="165"/>
      <c r="H84" s="165"/>
      <c r="I84" s="165"/>
      <c r="J84" s="165"/>
      <c r="K84" s="165"/>
      <c r="L84" s="130"/>
    </row>
    <row r="85" spans="1:12" s="86" customFormat="1">
      <c r="A85" s="278" t="s">
        <v>92</v>
      </c>
      <c r="B85" s="279"/>
      <c r="C85" s="279"/>
      <c r="D85" s="173">
        <f>SUM(D45:D46)</f>
        <v>1480.8</v>
      </c>
      <c r="E85" s="165"/>
      <c r="F85" s="165"/>
      <c r="G85" s="165"/>
      <c r="H85" s="165"/>
      <c r="I85" s="165"/>
      <c r="J85" s="165"/>
      <c r="K85" s="165"/>
      <c r="L85" s="130"/>
    </row>
    <row r="86" spans="1:12" s="86" customFormat="1" ht="30.75" customHeight="1">
      <c r="A86" s="274" t="s">
        <v>87</v>
      </c>
      <c r="B86" s="275"/>
      <c r="C86" s="275"/>
      <c r="D86" s="174">
        <v>0.08</v>
      </c>
      <c r="E86" s="165"/>
      <c r="F86" s="165"/>
      <c r="G86" s="165"/>
      <c r="H86" s="165"/>
      <c r="I86" s="165"/>
      <c r="J86" s="165"/>
      <c r="K86" s="165"/>
      <c r="L86" s="130"/>
    </row>
    <row r="87" spans="1:12" s="86" customFormat="1">
      <c r="A87" s="274" t="s">
        <v>88</v>
      </c>
      <c r="B87" s="275"/>
      <c r="C87" s="275"/>
      <c r="D87" s="175">
        <f>D86*D85</f>
        <v>118.464</v>
      </c>
      <c r="E87" s="165"/>
      <c r="F87" s="165"/>
      <c r="G87" s="165"/>
      <c r="H87" s="165"/>
      <c r="I87" s="165"/>
      <c r="J87" s="165"/>
      <c r="K87" s="165"/>
      <c r="L87" s="130"/>
    </row>
    <row r="88" spans="1:12" s="86" customFormat="1">
      <c r="A88" s="274" t="s">
        <v>89</v>
      </c>
      <c r="B88" s="275"/>
      <c r="C88" s="275"/>
      <c r="D88" s="176">
        <f>D92</f>
        <v>85.3</v>
      </c>
      <c r="E88" s="165"/>
      <c r="F88" s="165"/>
      <c r="G88" s="165"/>
      <c r="H88" s="165"/>
      <c r="I88" s="165"/>
      <c r="J88" s="165"/>
      <c r="K88" s="165"/>
      <c r="L88" s="130"/>
    </row>
    <row r="89" spans="1:12" s="86" customFormat="1" ht="24" customHeight="1">
      <c r="A89" s="274" t="s">
        <v>90</v>
      </c>
      <c r="B89" s="275"/>
      <c r="C89" s="275"/>
      <c r="D89" s="172">
        <f>D87*D88</f>
        <v>10104.9792</v>
      </c>
      <c r="E89" s="165"/>
      <c r="F89" s="165"/>
      <c r="G89" s="165"/>
      <c r="H89" s="165"/>
      <c r="I89" s="165"/>
      <c r="J89" s="165"/>
      <c r="K89" s="165"/>
      <c r="L89" s="130"/>
    </row>
    <row r="90" spans="1:12" s="86" customFormat="1" ht="11.25" customHeight="1">
      <c r="A90" s="129"/>
      <c r="B90" s="165"/>
      <c r="C90" s="165"/>
      <c r="D90" s="165"/>
      <c r="E90" s="165"/>
      <c r="F90" s="165"/>
      <c r="G90" s="165"/>
      <c r="H90" s="165"/>
      <c r="I90" s="165"/>
      <c r="J90" s="165"/>
      <c r="K90" s="165"/>
      <c r="L90" s="130"/>
    </row>
    <row r="91" spans="1:12" s="86" customFormat="1" ht="219" customHeight="1">
      <c r="A91" s="129"/>
      <c r="B91" s="165"/>
      <c r="C91" s="165"/>
      <c r="D91" s="165"/>
      <c r="E91" s="165"/>
      <c r="F91" s="165"/>
      <c r="G91" s="165"/>
      <c r="H91" s="165"/>
      <c r="I91" s="165"/>
      <c r="J91" s="165"/>
      <c r="K91" s="165"/>
      <c r="L91" s="130"/>
    </row>
    <row r="92" spans="1:12" s="86" customFormat="1">
      <c r="A92" s="129"/>
      <c r="B92" s="165"/>
      <c r="C92" s="166" t="s">
        <v>105</v>
      </c>
      <c r="D92" s="167">
        <v>85.3</v>
      </c>
      <c r="E92" s="165"/>
      <c r="F92" s="165"/>
      <c r="G92" s="165"/>
      <c r="H92" s="165"/>
      <c r="I92" s="165"/>
      <c r="J92" s="165"/>
      <c r="K92" s="165"/>
      <c r="L92" s="130"/>
    </row>
    <row r="93" spans="1:12" s="86" customFormat="1">
      <c r="A93" s="129"/>
      <c r="B93" s="165"/>
      <c r="C93" s="165"/>
      <c r="D93" s="165"/>
      <c r="E93" s="165"/>
      <c r="F93" s="165"/>
      <c r="G93" s="165"/>
      <c r="H93" s="165"/>
      <c r="I93" s="165"/>
      <c r="J93" s="165"/>
      <c r="K93" s="165"/>
      <c r="L93" s="130"/>
    </row>
    <row r="94" spans="1:12" s="86" customFormat="1" ht="21" customHeight="1">
      <c r="A94" s="274" t="s">
        <v>117</v>
      </c>
      <c r="B94" s="275"/>
      <c r="C94" s="275"/>
      <c r="D94" s="172">
        <f>D79+D89</f>
        <v>13684.8832</v>
      </c>
      <c r="E94" s="165"/>
      <c r="F94" s="165"/>
      <c r="G94" s="165"/>
      <c r="H94" s="165"/>
      <c r="I94" s="165"/>
      <c r="J94" s="165"/>
      <c r="K94" s="165"/>
      <c r="L94" s="130"/>
    </row>
    <row r="95" spans="1:12" s="86" customFormat="1">
      <c r="A95" s="129"/>
      <c r="B95" s="165"/>
      <c r="C95" s="165"/>
      <c r="D95" s="165"/>
      <c r="E95" s="165"/>
      <c r="F95" s="165"/>
      <c r="G95" s="165"/>
      <c r="H95" s="165"/>
      <c r="I95" s="165"/>
      <c r="J95" s="165"/>
      <c r="K95" s="165"/>
      <c r="L95" s="130"/>
    </row>
    <row r="96" spans="1:12" s="86" customFormat="1">
      <c r="A96" s="107" t="str">
        <f>'Planilha Orcamentária'!A29</f>
        <v>4.0</v>
      </c>
      <c r="B96" s="192"/>
      <c r="C96" s="272" t="str">
        <f>'Planilha Orcamentária'!D29</f>
        <v>DRENAGEM</v>
      </c>
      <c r="D96" s="272"/>
      <c r="E96" s="272"/>
      <c r="F96" s="272"/>
      <c r="G96" s="272"/>
      <c r="H96" s="272"/>
      <c r="I96" s="272"/>
      <c r="J96" s="272"/>
      <c r="K96" s="272"/>
      <c r="L96" s="273"/>
    </row>
    <row r="97" spans="1:12" s="86" customFormat="1">
      <c r="A97" s="129"/>
      <c r="B97" s="165"/>
      <c r="C97" s="165"/>
      <c r="D97" s="165"/>
      <c r="E97" s="165"/>
      <c r="F97" s="165"/>
      <c r="G97" s="165"/>
      <c r="H97" s="165"/>
      <c r="I97" s="165"/>
      <c r="J97" s="165"/>
      <c r="K97" s="165"/>
      <c r="L97" s="130"/>
    </row>
    <row r="98" spans="1:12" s="86" customFormat="1">
      <c r="A98" s="107" t="str">
        <f>'Planilha Orcamentária'!A30</f>
        <v>4.1</v>
      </c>
      <c r="B98" s="192" t="str">
        <f>'Planilha Orcamentária'!C30</f>
        <v>ED-14762</v>
      </c>
      <c r="C98" s="272" t="str">
        <f>'Planilha Orcamentária'!D30</f>
        <v>SARJETA DE CONCRETO URBANO (SCU), TIPO 1, COM FCK 15 MPA, LARGURA DE 50CM COM INCLINAÇÃO DE 3%, ESP. 7CM, PADRÃO DER-MG, EXCLUSIVE MEIO-FIO, INCLUSIVE ESCAVAÇÃO, APILAOMENTO E TRANSPORTE COM RETIRADA DO MATERIAL ESCAVADO (EM CAÇAMBA)</v>
      </c>
      <c r="D98" s="272"/>
      <c r="E98" s="272"/>
      <c r="F98" s="272"/>
      <c r="G98" s="272"/>
      <c r="H98" s="272"/>
      <c r="I98" s="272"/>
      <c r="J98" s="272"/>
      <c r="K98" s="272"/>
      <c r="L98" s="273"/>
    </row>
    <row r="99" spans="1:12" s="86" customFormat="1">
      <c r="A99" s="129"/>
      <c r="B99" s="165"/>
      <c r="C99" s="165"/>
      <c r="D99" s="165"/>
      <c r="E99" s="165"/>
      <c r="F99" s="165"/>
      <c r="G99" s="165"/>
      <c r="H99" s="165"/>
      <c r="I99" s="165"/>
      <c r="J99" s="165"/>
      <c r="K99" s="165"/>
      <c r="L99" s="130"/>
    </row>
    <row r="100" spans="1:12" s="86" customFormat="1">
      <c r="A100" s="160" t="s">
        <v>95</v>
      </c>
      <c r="B100" s="160" t="s">
        <v>112</v>
      </c>
      <c r="C100" s="160" t="s">
        <v>113</v>
      </c>
      <c r="D100" s="165"/>
      <c r="E100" s="165"/>
      <c r="F100" s="165"/>
      <c r="G100" s="165"/>
      <c r="H100" s="165"/>
      <c r="I100" s="165"/>
      <c r="J100" s="165"/>
      <c r="K100" s="165"/>
      <c r="L100" s="130"/>
    </row>
    <row r="101" spans="1:12" s="86" customFormat="1">
      <c r="A101" s="170" t="s">
        <v>99</v>
      </c>
      <c r="B101" s="119" t="s">
        <v>114</v>
      </c>
      <c r="C101" s="119">
        <f>(18*2)</f>
        <v>36</v>
      </c>
      <c r="D101" s="165"/>
      <c r="E101" s="165"/>
      <c r="F101" s="165"/>
      <c r="G101" s="165"/>
      <c r="H101" s="165"/>
      <c r="I101" s="165"/>
      <c r="J101" s="165"/>
      <c r="K101" s="165"/>
      <c r="L101" s="130"/>
    </row>
    <row r="102" spans="1:12" s="86" customFormat="1">
      <c r="A102" s="171" t="s">
        <v>100</v>
      </c>
      <c r="B102" s="119" t="s">
        <v>115</v>
      </c>
      <c r="C102" s="119">
        <f>(46*2)</f>
        <v>92</v>
      </c>
      <c r="D102" s="165"/>
      <c r="E102" s="165"/>
      <c r="F102" s="165"/>
      <c r="G102" s="165"/>
      <c r="H102" s="165"/>
      <c r="I102" s="165"/>
      <c r="J102" s="165"/>
      <c r="K102" s="165"/>
      <c r="L102" s="130"/>
    </row>
    <row r="103" spans="1:12" s="86" customFormat="1" ht="32.25" customHeight="1">
      <c r="A103" s="171" t="s">
        <v>101</v>
      </c>
      <c r="B103" s="177" t="s">
        <v>130</v>
      </c>
      <c r="C103" s="119">
        <f>(52.49+47.19+21+6.51+30+30)</f>
        <v>187.19</v>
      </c>
      <c r="D103" s="165"/>
      <c r="E103" s="165"/>
      <c r="F103" s="165"/>
      <c r="G103" s="165"/>
      <c r="H103" s="165"/>
      <c r="I103" s="165"/>
      <c r="J103" s="165"/>
      <c r="K103" s="165"/>
      <c r="L103" s="130"/>
    </row>
    <row r="104" spans="1:12" s="86" customFormat="1">
      <c r="A104" s="171" t="s">
        <v>102</v>
      </c>
      <c r="B104" s="119" t="s">
        <v>116</v>
      </c>
      <c r="C104" s="119">
        <f>(92*2)-(9*2)</f>
        <v>166</v>
      </c>
      <c r="D104" s="165"/>
      <c r="E104" s="165"/>
      <c r="F104" s="165"/>
      <c r="G104" s="165"/>
      <c r="H104" s="165"/>
      <c r="I104" s="165"/>
      <c r="J104" s="165"/>
      <c r="K104" s="165"/>
      <c r="L104" s="130"/>
    </row>
    <row r="105" spans="1:12" s="86" customFormat="1">
      <c r="A105" s="161"/>
      <c r="B105" s="163" t="s">
        <v>98</v>
      </c>
      <c r="C105" s="169">
        <f>SUM(C101:C104)</f>
        <v>481.19</v>
      </c>
      <c r="D105" s="165"/>
      <c r="E105" s="165"/>
      <c r="F105" s="165"/>
      <c r="G105" s="165"/>
      <c r="H105" s="165"/>
      <c r="I105" s="165"/>
      <c r="J105" s="165"/>
      <c r="K105" s="165"/>
      <c r="L105" s="130"/>
    </row>
    <row r="106" spans="1:12" s="86" customFormat="1">
      <c r="A106" s="129"/>
      <c r="B106" s="165"/>
      <c r="C106" s="165"/>
      <c r="D106" s="165"/>
      <c r="E106" s="165"/>
      <c r="F106" s="165"/>
      <c r="G106" s="165"/>
      <c r="H106" s="165"/>
      <c r="I106" s="165"/>
      <c r="J106" s="165"/>
      <c r="K106" s="165"/>
      <c r="L106" s="130"/>
    </row>
    <row r="107" spans="1:12" s="86" customFormat="1">
      <c r="A107" s="107" t="str">
        <f>'Planilha Orcamentária'!A31</f>
        <v>4.2</v>
      </c>
      <c r="B107" s="192" t="str">
        <f>'Planilha Orcamentária'!C31</f>
        <v>ED-51139</v>
      </c>
      <c r="C107" s="272" t="str">
        <f>'Planilha Orcamentária'!D31</f>
        <v>GUIA DE MEIO-FIO, EM CONCRETO COM FCK 20MPA, PRÉ- MOLDADA, MFC-01 PADRÃO DER-MG, DIMENSÕES (12X16,7X35)CM , EXCLUSIVE SARJETA, INCLUSIVE ESCAVAÇÃO, APILOAMENTO E TRANSPORTE COM RETIRADA DO MATERIAL ESCAVADO (EM CAÇAMBA)</v>
      </c>
      <c r="D107" s="272"/>
      <c r="E107" s="272"/>
      <c r="F107" s="272"/>
      <c r="G107" s="272"/>
      <c r="H107" s="272"/>
      <c r="I107" s="272"/>
      <c r="J107" s="272"/>
      <c r="K107" s="272"/>
      <c r="L107" s="273"/>
    </row>
    <row r="108" spans="1:12" s="86" customFormat="1">
      <c r="A108" s="129"/>
      <c r="B108" s="165"/>
      <c r="C108" s="165"/>
      <c r="D108" s="165"/>
      <c r="E108" s="165"/>
      <c r="F108" s="165"/>
      <c r="G108" s="165"/>
      <c r="H108" s="165"/>
      <c r="I108" s="165"/>
      <c r="J108" s="165"/>
      <c r="K108" s="165"/>
      <c r="L108" s="130"/>
    </row>
    <row r="109" spans="1:12" s="86" customFormat="1">
      <c r="A109" s="160" t="s">
        <v>95</v>
      </c>
      <c r="B109" s="160" t="s">
        <v>112</v>
      </c>
      <c r="C109" s="160" t="s">
        <v>113</v>
      </c>
      <c r="D109" s="165"/>
      <c r="E109" s="165"/>
      <c r="F109" s="165"/>
      <c r="G109" s="165"/>
      <c r="H109" s="165"/>
      <c r="I109" s="165"/>
      <c r="J109" s="165"/>
      <c r="K109" s="165"/>
      <c r="L109" s="130"/>
    </row>
    <row r="110" spans="1:12" s="86" customFormat="1">
      <c r="A110" s="170" t="str">
        <f>A101</f>
        <v>RUA CLEITON CAETANO DA SILVA</v>
      </c>
      <c r="B110" s="119" t="str">
        <f>B101</f>
        <v>(18,00*2)</v>
      </c>
      <c r="C110" s="119">
        <f>C101</f>
        <v>36</v>
      </c>
      <c r="D110" s="165"/>
      <c r="E110" s="165"/>
      <c r="F110" s="165"/>
      <c r="G110" s="165"/>
      <c r="H110" s="165"/>
      <c r="I110" s="165"/>
      <c r="J110" s="165"/>
      <c r="K110" s="165"/>
      <c r="L110" s="130"/>
    </row>
    <row r="111" spans="1:12" s="86" customFormat="1">
      <c r="A111" s="170" t="str">
        <f t="shared" ref="A111:C111" si="2">A102</f>
        <v>RUA LIDIANE DORNELIS</v>
      </c>
      <c r="B111" s="119" t="str">
        <f t="shared" si="2"/>
        <v>(46,00*2)</v>
      </c>
      <c r="C111" s="119">
        <f t="shared" si="2"/>
        <v>92</v>
      </c>
      <c r="D111" s="165"/>
      <c r="E111" s="165"/>
      <c r="F111" s="165"/>
      <c r="G111" s="165"/>
      <c r="H111" s="165"/>
      <c r="I111" s="165"/>
      <c r="J111" s="165"/>
      <c r="K111" s="165"/>
      <c r="L111" s="130"/>
    </row>
    <row r="112" spans="1:12" s="86" customFormat="1" ht="35.25" customHeight="1">
      <c r="A112" s="170" t="str">
        <f t="shared" ref="A112" si="3">A103</f>
        <v>RUA JOSÉ LOURENÇO</v>
      </c>
      <c r="B112" s="177" t="s">
        <v>131</v>
      </c>
      <c r="C112" s="119">
        <f>(52.49+21+6.51+30+30)</f>
        <v>140</v>
      </c>
      <c r="D112" s="165"/>
      <c r="E112" s="165"/>
      <c r="F112" s="165"/>
      <c r="G112" s="165"/>
      <c r="H112" s="165"/>
      <c r="I112" s="165"/>
      <c r="J112" s="165"/>
      <c r="K112" s="165"/>
      <c r="L112" s="130"/>
    </row>
    <row r="113" spans="1:12" s="86" customFormat="1">
      <c r="A113" s="171" t="str">
        <f t="shared" ref="A113:C113" si="4">A104</f>
        <v>RUA ZEZÉ PEREIRA</v>
      </c>
      <c r="B113" s="119" t="str">
        <f t="shared" si="4"/>
        <v>(92,00*2)-(9,00*2)</v>
      </c>
      <c r="C113" s="119">
        <f t="shared" si="4"/>
        <v>166</v>
      </c>
      <c r="D113" s="165"/>
      <c r="E113" s="165"/>
      <c r="F113" s="165"/>
      <c r="G113" s="165"/>
      <c r="H113" s="165"/>
      <c r="I113" s="165"/>
      <c r="J113" s="165"/>
      <c r="K113" s="165"/>
      <c r="L113" s="130"/>
    </row>
    <row r="114" spans="1:12" s="86" customFormat="1">
      <c r="A114" s="161"/>
      <c r="B114" s="178" t="s">
        <v>98</v>
      </c>
      <c r="C114" s="179">
        <f>SUM(C110:C113)</f>
        <v>434</v>
      </c>
      <c r="D114" s="165"/>
      <c r="E114" s="165"/>
      <c r="F114" s="165"/>
      <c r="G114" s="165"/>
      <c r="H114" s="165"/>
      <c r="I114" s="165"/>
      <c r="J114" s="165"/>
      <c r="K114" s="165"/>
      <c r="L114" s="130"/>
    </row>
    <row r="115" spans="1:12" s="86" customFormat="1">
      <c r="A115" s="129"/>
      <c r="B115" s="165"/>
      <c r="C115" s="165"/>
      <c r="D115" s="165"/>
      <c r="E115" s="165"/>
      <c r="F115" s="165"/>
      <c r="G115" s="165"/>
      <c r="H115" s="165"/>
      <c r="I115" s="165"/>
      <c r="J115" s="165"/>
      <c r="K115" s="165"/>
      <c r="L115" s="130"/>
    </row>
    <row r="116" spans="1:12" ht="15" customHeight="1">
      <c r="A116" s="87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9"/>
    </row>
    <row r="117" spans="1:12" ht="15" customHeight="1">
      <c r="A117" s="74"/>
      <c r="B117" s="191"/>
      <c r="C117" s="191"/>
      <c r="D117" s="191"/>
      <c r="E117" s="191"/>
      <c r="F117" s="191"/>
      <c r="G117" s="191"/>
      <c r="H117" s="191"/>
      <c r="I117" s="191"/>
      <c r="J117" s="191"/>
      <c r="K117" s="191"/>
      <c r="L117" s="85"/>
    </row>
    <row r="118" spans="1:12" ht="15" customHeight="1">
      <c r="A118" s="90"/>
      <c r="B118" s="196"/>
      <c r="C118" s="91"/>
      <c r="D118" s="92"/>
      <c r="E118" s="92"/>
      <c r="F118" s="196"/>
      <c r="G118" s="196"/>
      <c r="H118" s="196"/>
      <c r="I118" s="284"/>
      <c r="J118" s="284"/>
      <c r="K118" s="284"/>
      <c r="L118" s="93"/>
    </row>
    <row r="119" spans="1:12" ht="15" customHeight="1">
      <c r="A119" s="90"/>
      <c r="B119" s="196"/>
      <c r="C119" s="285" t="str">
        <f>'Planilha Orcamentária'!C38</f>
        <v>Leonel César de Oliveira</v>
      </c>
      <c r="D119" s="285"/>
      <c r="E119" s="285"/>
      <c r="F119" s="196"/>
      <c r="G119" s="196"/>
      <c r="H119" s="283" t="str">
        <f>'Planilha Orcamentária'!C44</f>
        <v>Gaspar Carlos Filho</v>
      </c>
      <c r="I119" s="283"/>
      <c r="J119" s="283"/>
      <c r="L119" s="93"/>
    </row>
    <row r="120" spans="1:12" ht="15" customHeight="1">
      <c r="A120" s="95"/>
      <c r="B120" s="104"/>
      <c r="C120" s="282" t="str">
        <f>'Planilha Orcamentária'!C40</f>
        <v>Engenheiro Civil</v>
      </c>
      <c r="D120" s="282"/>
      <c r="E120" s="282"/>
      <c r="F120" s="104"/>
      <c r="H120" s="286" t="str">
        <f>'Planilha Orcamentária'!C45</f>
        <v>Prefeito Municipal de Quartel Geral/MG</v>
      </c>
      <c r="I120" s="286"/>
      <c r="J120" s="286"/>
      <c r="K120" s="97"/>
      <c r="L120" s="98"/>
    </row>
    <row r="121" spans="1:12" ht="15" customHeight="1">
      <c r="A121" s="95"/>
      <c r="B121" s="104"/>
      <c r="C121" s="282" t="str">
        <f>'Planilha Orcamentária'!C41</f>
        <v>CREA-MG Nº: 256.330/D</v>
      </c>
      <c r="D121" s="282"/>
      <c r="E121" s="282"/>
      <c r="F121" s="104"/>
      <c r="H121" s="104"/>
      <c r="I121" s="104"/>
      <c r="J121" s="97"/>
      <c r="K121" s="97"/>
      <c r="L121" s="98"/>
    </row>
    <row r="122" spans="1:12" ht="15" customHeight="1">
      <c r="A122" s="99"/>
      <c r="B122" s="100"/>
      <c r="C122" s="138"/>
      <c r="D122" s="138"/>
      <c r="E122" s="138"/>
      <c r="F122" s="100"/>
      <c r="G122" s="101"/>
      <c r="H122" s="100"/>
      <c r="I122" s="100"/>
      <c r="J122" s="102"/>
      <c r="K122" s="102"/>
      <c r="L122" s="103"/>
    </row>
    <row r="123" spans="1:12" ht="15" customHeight="1">
      <c r="A123" s="104"/>
      <c r="B123" s="104"/>
      <c r="D123" s="104"/>
      <c r="E123" s="104"/>
      <c r="F123" s="104"/>
      <c r="H123" s="104"/>
      <c r="I123" s="104"/>
      <c r="J123" s="97"/>
      <c r="K123" s="97"/>
      <c r="L123" s="104"/>
    </row>
    <row r="124" spans="1:12" ht="15" customHeight="1">
      <c r="A124" s="104"/>
      <c r="B124" s="104"/>
      <c r="D124" s="104"/>
      <c r="E124" s="104"/>
      <c r="F124" s="104"/>
      <c r="H124" s="104"/>
      <c r="I124" s="104"/>
      <c r="J124" s="97"/>
      <c r="K124" s="97"/>
      <c r="L124" s="104"/>
    </row>
    <row r="125" spans="1:12" ht="15" customHeight="1">
      <c r="A125" s="104"/>
      <c r="B125" s="104"/>
      <c r="D125" s="104"/>
      <c r="E125" s="104"/>
      <c r="F125" s="104"/>
      <c r="H125" s="104"/>
      <c r="I125" s="104"/>
      <c r="J125" s="97"/>
      <c r="K125" s="97"/>
      <c r="L125" s="104"/>
    </row>
    <row r="126" spans="1:12" ht="15" customHeight="1">
      <c r="A126" s="104"/>
      <c r="B126" s="104"/>
      <c r="D126" s="104"/>
      <c r="E126" s="104"/>
      <c r="F126" s="104"/>
      <c r="H126" s="104"/>
      <c r="I126" s="104"/>
      <c r="J126" s="97"/>
      <c r="K126" s="97"/>
      <c r="L126" s="104"/>
    </row>
    <row r="127" spans="1:12" ht="15" customHeight="1">
      <c r="A127" s="104"/>
      <c r="B127" s="104"/>
      <c r="D127" s="104"/>
      <c r="E127" s="104"/>
      <c r="F127" s="104"/>
      <c r="H127" s="104"/>
      <c r="I127" s="104"/>
      <c r="J127" s="97"/>
      <c r="K127" s="97"/>
      <c r="L127" s="104"/>
    </row>
    <row r="128" spans="1:12" ht="15" customHeight="1">
      <c r="A128" s="104"/>
      <c r="B128" s="104"/>
      <c r="D128" s="104"/>
      <c r="E128" s="104"/>
      <c r="F128" s="104"/>
      <c r="H128" s="104"/>
      <c r="I128" s="104"/>
      <c r="J128" s="97"/>
      <c r="K128" s="97"/>
      <c r="L128" s="104"/>
    </row>
    <row r="129" spans="1:12" ht="15" customHeight="1">
      <c r="A129" s="104"/>
      <c r="B129" s="104"/>
      <c r="D129" s="104"/>
      <c r="E129" s="104"/>
      <c r="F129" s="104"/>
      <c r="H129" s="104"/>
      <c r="I129" s="104"/>
      <c r="J129" s="97"/>
      <c r="K129" s="97"/>
      <c r="L129" s="104"/>
    </row>
    <row r="130" spans="1:12" ht="15" customHeight="1">
      <c r="A130" s="104"/>
      <c r="B130" s="104"/>
      <c r="D130" s="104"/>
      <c r="E130" s="104"/>
      <c r="F130" s="104"/>
      <c r="H130" s="104"/>
      <c r="I130" s="104"/>
      <c r="J130" s="97"/>
      <c r="K130" s="97"/>
      <c r="L130" s="104"/>
    </row>
    <row r="131" spans="1:12" ht="15" customHeight="1">
      <c r="A131" s="104"/>
      <c r="B131" s="104"/>
      <c r="D131" s="104"/>
      <c r="E131" s="104"/>
      <c r="F131" s="104"/>
      <c r="H131" s="104"/>
      <c r="I131" s="104"/>
      <c r="J131" s="97"/>
      <c r="K131" s="97"/>
      <c r="L131" s="104"/>
    </row>
    <row r="132" spans="1:12" ht="15" customHeight="1">
      <c r="A132" s="104"/>
      <c r="B132" s="104"/>
      <c r="D132" s="104"/>
      <c r="E132" s="104"/>
      <c r="F132" s="104"/>
      <c r="H132" s="104"/>
      <c r="I132" s="104"/>
      <c r="J132" s="97"/>
      <c r="K132" s="97"/>
      <c r="L132" s="104"/>
    </row>
    <row r="133" spans="1:12" ht="15" customHeight="1">
      <c r="A133" s="104"/>
      <c r="B133" s="104"/>
      <c r="D133" s="104"/>
      <c r="E133" s="104"/>
      <c r="F133" s="104"/>
      <c r="H133" s="104"/>
      <c r="I133" s="104"/>
      <c r="J133" s="97"/>
      <c r="K133" s="97"/>
      <c r="L133" s="104"/>
    </row>
    <row r="134" spans="1:12" ht="15" customHeight="1">
      <c r="A134" s="104"/>
      <c r="B134" s="104"/>
      <c r="D134" s="104"/>
      <c r="E134" s="104"/>
      <c r="F134" s="104"/>
      <c r="H134" s="104"/>
      <c r="I134" s="104"/>
      <c r="J134" s="97"/>
      <c r="K134" s="97"/>
      <c r="L134" s="104"/>
    </row>
    <row r="135" spans="1:12" ht="15" customHeight="1">
      <c r="A135" s="104"/>
      <c r="B135" s="104"/>
      <c r="D135" s="104"/>
      <c r="E135" s="104"/>
      <c r="F135" s="104"/>
      <c r="H135" s="104"/>
      <c r="I135" s="104"/>
      <c r="J135" s="97"/>
      <c r="K135" s="97"/>
      <c r="L135" s="104"/>
    </row>
    <row r="136" spans="1:12" ht="15" customHeight="1">
      <c r="A136" s="104"/>
      <c r="B136" s="104"/>
      <c r="D136" s="104"/>
      <c r="E136" s="104"/>
      <c r="F136" s="104"/>
      <c r="H136" s="104"/>
      <c r="I136" s="104"/>
      <c r="J136" s="97"/>
      <c r="K136" s="97"/>
      <c r="L136" s="104"/>
    </row>
    <row r="137" spans="1:12" ht="15" customHeight="1">
      <c r="A137" s="104"/>
      <c r="B137" s="104"/>
      <c r="D137" s="104"/>
      <c r="E137" s="104"/>
      <c r="F137" s="104"/>
      <c r="H137" s="104"/>
      <c r="I137" s="104"/>
      <c r="J137" s="97"/>
      <c r="K137" s="97"/>
      <c r="L137" s="104"/>
    </row>
    <row r="138" spans="1:12" ht="15" customHeight="1">
      <c r="A138" s="104"/>
      <c r="B138" s="104"/>
      <c r="D138" s="104"/>
      <c r="E138" s="104"/>
      <c r="F138" s="104"/>
      <c r="H138" s="104"/>
      <c r="I138" s="104"/>
      <c r="J138" s="97"/>
      <c r="K138" s="97"/>
      <c r="L138" s="104"/>
    </row>
    <row r="139" spans="1:12" ht="15" customHeight="1">
      <c r="A139" s="104"/>
      <c r="B139" s="104"/>
      <c r="D139" s="104"/>
      <c r="E139" s="104"/>
      <c r="F139" s="104"/>
      <c r="H139" s="104"/>
      <c r="I139" s="104"/>
      <c r="J139" s="97"/>
      <c r="K139" s="97"/>
      <c r="L139" s="104"/>
    </row>
    <row r="140" spans="1:12" ht="15" customHeight="1">
      <c r="A140" s="104"/>
      <c r="B140" s="104"/>
      <c r="D140" s="104"/>
      <c r="E140" s="104"/>
      <c r="F140" s="104"/>
      <c r="H140" s="104"/>
      <c r="I140" s="104"/>
      <c r="J140" s="97"/>
      <c r="K140" s="97"/>
      <c r="L140" s="104"/>
    </row>
    <row r="141" spans="1:12" ht="15" customHeight="1">
      <c r="A141" s="104"/>
      <c r="B141" s="104"/>
      <c r="D141" s="104"/>
      <c r="E141" s="104"/>
      <c r="F141" s="104"/>
      <c r="H141" s="104"/>
      <c r="I141" s="104"/>
      <c r="J141" s="97"/>
      <c r="K141" s="97"/>
      <c r="L141" s="104"/>
    </row>
    <row r="142" spans="1:12" ht="15" customHeight="1">
      <c r="A142" s="104"/>
      <c r="B142" s="104"/>
      <c r="D142" s="104"/>
      <c r="E142" s="104"/>
      <c r="F142" s="104"/>
      <c r="H142" s="104"/>
      <c r="I142" s="104"/>
      <c r="J142" s="97"/>
      <c r="K142" s="97"/>
      <c r="L142" s="104"/>
    </row>
    <row r="143" spans="1:12" ht="15" customHeight="1">
      <c r="A143" s="104"/>
      <c r="B143" s="104"/>
      <c r="D143" s="104"/>
      <c r="E143" s="104"/>
      <c r="F143" s="104"/>
      <c r="H143" s="104"/>
      <c r="I143" s="104"/>
      <c r="J143" s="97"/>
      <c r="K143" s="97"/>
    </row>
    <row r="144" spans="1:12" ht="15" customHeight="1">
      <c r="A144" s="104"/>
      <c r="B144" s="104"/>
      <c r="D144" s="104"/>
      <c r="E144" s="104"/>
      <c r="F144" s="104"/>
      <c r="H144" s="104"/>
      <c r="I144" s="104"/>
      <c r="J144" s="97"/>
      <c r="K144" s="97"/>
    </row>
    <row r="145" spans="1:12" ht="15" customHeight="1">
      <c r="A145" s="104"/>
      <c r="B145" s="104"/>
      <c r="D145" s="104"/>
      <c r="E145" s="104"/>
      <c r="F145" s="104"/>
      <c r="H145" s="104"/>
      <c r="I145" s="104"/>
      <c r="J145" s="97"/>
      <c r="K145" s="97"/>
    </row>
    <row r="146" spans="1:12" ht="15" customHeight="1">
      <c r="A146" s="104"/>
      <c r="B146" s="104"/>
      <c r="D146" s="104"/>
      <c r="E146" s="104"/>
      <c r="F146" s="104"/>
      <c r="H146" s="104"/>
      <c r="I146" s="104"/>
      <c r="J146" s="97"/>
      <c r="K146" s="97"/>
    </row>
    <row r="147" spans="1:12" ht="15" customHeight="1">
      <c r="A147" s="104"/>
      <c r="B147" s="104"/>
      <c r="D147" s="104"/>
      <c r="E147" s="104"/>
      <c r="F147" s="104"/>
      <c r="H147" s="104"/>
      <c r="I147" s="104"/>
      <c r="J147" s="97"/>
      <c r="K147" s="97"/>
    </row>
    <row r="148" spans="1:12" ht="15" customHeight="1">
      <c r="A148" s="104"/>
      <c r="B148" s="104"/>
      <c r="D148" s="104"/>
      <c r="E148" s="104"/>
      <c r="F148" s="104"/>
      <c r="H148" s="104"/>
      <c r="I148" s="104"/>
      <c r="J148" s="97"/>
      <c r="K148" s="97"/>
    </row>
    <row r="149" spans="1:12" ht="15" customHeight="1">
      <c r="A149" s="104"/>
      <c r="B149" s="104"/>
      <c r="D149" s="104"/>
      <c r="E149" s="104"/>
      <c r="F149" s="104"/>
      <c r="H149" s="104"/>
      <c r="I149" s="104"/>
      <c r="J149" s="97"/>
      <c r="K149" s="97"/>
    </row>
    <row r="150" spans="1:12" ht="15" customHeight="1">
      <c r="A150" s="104"/>
      <c r="B150" s="104"/>
      <c r="D150" s="104"/>
      <c r="E150" s="104"/>
      <c r="F150" s="104"/>
      <c r="H150" s="104"/>
      <c r="I150" s="104"/>
      <c r="J150" s="97"/>
      <c r="K150" s="97"/>
    </row>
    <row r="151" spans="1:12" ht="15" customHeight="1">
      <c r="A151" s="104"/>
      <c r="B151" s="104"/>
      <c r="D151" s="104"/>
      <c r="E151" s="104"/>
      <c r="F151" s="104"/>
      <c r="H151" s="104"/>
      <c r="I151" s="104"/>
      <c r="J151" s="97"/>
      <c r="K151" s="97"/>
    </row>
    <row r="152" spans="1:12" ht="15" customHeight="1">
      <c r="A152" s="104"/>
      <c r="B152" s="104"/>
      <c r="D152" s="104"/>
      <c r="E152" s="104"/>
      <c r="F152" s="104"/>
      <c r="H152" s="104"/>
      <c r="I152" s="104"/>
      <c r="J152" s="97"/>
      <c r="K152" s="97"/>
    </row>
    <row r="153" spans="1:12" ht="15" customHeight="1">
      <c r="A153" s="104"/>
      <c r="B153" s="104"/>
      <c r="D153" s="104"/>
      <c r="E153" s="104"/>
      <c r="F153" s="104"/>
      <c r="H153" s="104"/>
      <c r="I153" s="104"/>
      <c r="J153" s="97"/>
      <c r="K153" s="97"/>
      <c r="L153" s="106"/>
    </row>
    <row r="154" spans="1:12" ht="15" customHeight="1">
      <c r="A154" s="104"/>
      <c r="B154" s="104"/>
      <c r="D154" s="104"/>
      <c r="E154" s="104"/>
      <c r="F154" s="104"/>
      <c r="H154" s="104"/>
      <c r="I154" s="104"/>
      <c r="J154" s="97"/>
      <c r="K154" s="97"/>
      <c r="L154" s="106"/>
    </row>
    <row r="155" spans="1:12" ht="15" customHeight="1">
      <c r="A155" s="104"/>
      <c r="B155" s="104"/>
      <c r="D155" s="104"/>
      <c r="E155" s="104"/>
      <c r="F155" s="104"/>
      <c r="H155" s="104"/>
      <c r="I155" s="104"/>
      <c r="J155" s="97"/>
      <c r="K155" s="97"/>
      <c r="L155" s="106"/>
    </row>
    <row r="156" spans="1:12" ht="15" customHeight="1">
      <c r="A156" s="104"/>
      <c r="B156" s="104"/>
      <c r="D156" s="104"/>
      <c r="E156" s="104"/>
      <c r="F156" s="104"/>
      <c r="H156" s="104"/>
      <c r="I156" s="104"/>
      <c r="J156" s="97"/>
      <c r="K156" s="97"/>
      <c r="L156" s="106"/>
    </row>
    <row r="157" spans="1:12" ht="15" customHeight="1">
      <c r="A157" s="104"/>
      <c r="B157" s="104"/>
      <c r="D157" s="104"/>
      <c r="E157" s="104"/>
      <c r="F157" s="104"/>
      <c r="H157" s="104"/>
      <c r="I157" s="104"/>
      <c r="J157" s="97"/>
      <c r="K157" s="97"/>
      <c r="L157" s="106"/>
    </row>
    <row r="158" spans="1:12" ht="15" customHeight="1">
      <c r="A158" s="104"/>
      <c r="B158" s="104"/>
      <c r="D158" s="104"/>
      <c r="E158" s="104"/>
      <c r="F158" s="104"/>
      <c r="H158" s="104"/>
      <c r="I158" s="104"/>
      <c r="J158" s="97"/>
      <c r="K158" s="97"/>
      <c r="L158" s="106"/>
    </row>
    <row r="159" spans="1:12" ht="15" customHeight="1">
      <c r="A159" s="104"/>
      <c r="B159" s="104"/>
      <c r="D159" s="104"/>
      <c r="E159" s="104"/>
      <c r="F159" s="104"/>
      <c r="H159" s="104"/>
      <c r="I159" s="104"/>
      <c r="J159" s="97"/>
      <c r="K159" s="97"/>
      <c r="L159" s="106"/>
    </row>
    <row r="160" spans="1:12" ht="15" customHeight="1">
      <c r="A160" s="104"/>
      <c r="B160" s="104"/>
      <c r="D160" s="104"/>
      <c r="E160" s="104"/>
      <c r="F160" s="104"/>
      <c r="H160" s="104"/>
      <c r="I160" s="104"/>
      <c r="J160" s="97"/>
      <c r="K160" s="97"/>
      <c r="L160" s="106"/>
    </row>
    <row r="161" spans="1:12" ht="15" customHeight="1">
      <c r="A161" s="104"/>
      <c r="B161" s="104"/>
      <c r="D161" s="104"/>
      <c r="E161" s="104"/>
      <c r="F161" s="104"/>
      <c r="H161" s="104"/>
      <c r="I161" s="104"/>
      <c r="J161" s="97"/>
      <c r="K161" s="97"/>
      <c r="L161" s="106"/>
    </row>
    <row r="162" spans="1:12" ht="15" customHeight="1">
      <c r="A162" s="104"/>
      <c r="B162" s="104"/>
      <c r="D162" s="104"/>
      <c r="E162" s="104"/>
      <c r="F162" s="104"/>
      <c r="H162" s="104"/>
      <c r="I162" s="104"/>
      <c r="J162" s="97"/>
      <c r="K162" s="97"/>
      <c r="L162" s="106"/>
    </row>
    <row r="163" spans="1:12" ht="15" customHeight="1">
      <c r="A163" s="104"/>
      <c r="B163" s="104"/>
      <c r="D163" s="104"/>
      <c r="E163" s="104"/>
      <c r="F163" s="104"/>
      <c r="H163" s="104"/>
      <c r="I163" s="104"/>
      <c r="J163" s="97"/>
      <c r="K163" s="97"/>
      <c r="L163" s="106"/>
    </row>
    <row r="164" spans="1:12" ht="15" customHeight="1">
      <c r="A164" s="104"/>
      <c r="B164" s="104"/>
      <c r="D164" s="104"/>
      <c r="E164" s="104"/>
      <c r="F164" s="104"/>
      <c r="H164" s="104"/>
      <c r="I164" s="104"/>
      <c r="J164" s="97"/>
      <c r="K164" s="97"/>
      <c r="L164" s="106"/>
    </row>
    <row r="165" spans="1:12" ht="15" customHeight="1">
      <c r="A165" s="104"/>
      <c r="B165" s="104"/>
      <c r="D165" s="104"/>
      <c r="E165" s="104"/>
      <c r="F165" s="104"/>
      <c r="H165" s="104"/>
      <c r="I165" s="104"/>
      <c r="J165" s="97"/>
      <c r="K165" s="97"/>
      <c r="L165" s="106"/>
    </row>
    <row r="166" spans="1:12" ht="15" customHeight="1">
      <c r="A166" s="104"/>
      <c r="B166" s="104"/>
      <c r="D166" s="104"/>
      <c r="E166" s="104"/>
      <c r="F166" s="104"/>
      <c r="H166" s="104"/>
      <c r="I166" s="104"/>
      <c r="J166" s="97"/>
      <c r="K166" s="97"/>
      <c r="L166" s="106"/>
    </row>
    <row r="167" spans="1:12" ht="15" customHeight="1">
      <c r="A167" s="104"/>
      <c r="B167" s="104"/>
      <c r="D167" s="104"/>
      <c r="E167" s="104"/>
      <c r="F167" s="104"/>
      <c r="H167" s="104"/>
      <c r="I167" s="104"/>
      <c r="J167" s="97"/>
      <c r="K167" s="97"/>
      <c r="L167" s="106"/>
    </row>
    <row r="168" spans="1:12" ht="15" customHeight="1">
      <c r="A168" s="104"/>
      <c r="B168" s="104"/>
      <c r="D168" s="104"/>
      <c r="E168" s="104"/>
      <c r="F168" s="104"/>
      <c r="H168" s="104"/>
      <c r="I168" s="104"/>
      <c r="J168" s="97"/>
      <c r="K168" s="97"/>
      <c r="L168" s="106"/>
    </row>
    <row r="169" spans="1:12" ht="15" customHeight="1">
      <c r="A169" s="104"/>
      <c r="B169" s="104"/>
      <c r="D169" s="104"/>
      <c r="E169" s="104"/>
      <c r="F169" s="104"/>
      <c r="H169" s="104"/>
      <c r="I169" s="104"/>
      <c r="J169" s="97"/>
      <c r="K169" s="97"/>
      <c r="L169" s="106"/>
    </row>
    <row r="170" spans="1:12" ht="15" customHeight="1">
      <c r="A170" s="104"/>
      <c r="B170" s="104"/>
      <c r="D170" s="104"/>
      <c r="E170" s="104"/>
      <c r="F170" s="104"/>
      <c r="H170" s="104"/>
      <c r="I170" s="104"/>
      <c r="J170" s="97"/>
      <c r="K170" s="97"/>
      <c r="L170" s="106"/>
    </row>
    <row r="171" spans="1:12" ht="15" customHeight="1">
      <c r="A171" s="104"/>
      <c r="B171" s="104"/>
      <c r="D171" s="104"/>
      <c r="E171" s="104"/>
      <c r="F171" s="104"/>
      <c r="H171" s="104"/>
      <c r="I171" s="104"/>
      <c r="J171" s="97"/>
      <c r="K171" s="97"/>
      <c r="L171" s="106"/>
    </row>
    <row r="172" spans="1:12" ht="15" customHeight="1">
      <c r="A172" s="104"/>
      <c r="B172" s="104"/>
      <c r="D172" s="104"/>
      <c r="E172" s="104"/>
      <c r="F172" s="104"/>
      <c r="H172" s="104"/>
      <c r="I172" s="104"/>
      <c r="J172" s="97"/>
      <c r="K172" s="97"/>
      <c r="L172" s="106"/>
    </row>
    <row r="173" spans="1:12" ht="15" customHeight="1">
      <c r="A173" s="104"/>
      <c r="B173" s="104"/>
      <c r="D173" s="104"/>
      <c r="E173" s="104"/>
      <c r="F173" s="104"/>
      <c r="H173" s="104"/>
      <c r="I173" s="104"/>
      <c r="J173" s="97"/>
      <c r="K173" s="97"/>
      <c r="L173" s="106"/>
    </row>
    <row r="174" spans="1:12" ht="15" customHeight="1">
      <c r="A174" s="104"/>
      <c r="B174" s="104"/>
      <c r="D174" s="104"/>
      <c r="E174" s="104"/>
      <c r="F174" s="104"/>
      <c r="H174" s="104"/>
      <c r="I174" s="104"/>
      <c r="J174" s="97"/>
      <c r="K174" s="97"/>
      <c r="L174" s="106"/>
    </row>
    <row r="175" spans="1:12" ht="15" customHeight="1">
      <c r="A175" s="104"/>
      <c r="B175" s="104"/>
      <c r="D175" s="104"/>
      <c r="E175" s="104"/>
      <c r="F175" s="104"/>
      <c r="H175" s="104"/>
      <c r="I175" s="104"/>
      <c r="J175" s="97"/>
      <c r="K175" s="97"/>
      <c r="L175" s="106"/>
    </row>
    <row r="176" spans="1:12" ht="15" customHeight="1">
      <c r="A176" s="104"/>
      <c r="B176" s="104"/>
      <c r="D176" s="104"/>
      <c r="E176" s="104"/>
      <c r="F176" s="104"/>
      <c r="H176" s="104"/>
      <c r="I176" s="104"/>
      <c r="J176" s="97"/>
      <c r="K176" s="97"/>
      <c r="L176" s="106"/>
    </row>
    <row r="177" spans="1:12" ht="15" customHeight="1">
      <c r="A177" s="104"/>
      <c r="B177" s="104"/>
      <c r="D177" s="104"/>
      <c r="E177" s="104"/>
      <c r="F177" s="104"/>
      <c r="H177" s="104"/>
      <c r="I177" s="104"/>
      <c r="J177" s="97"/>
      <c r="K177" s="97"/>
      <c r="L177" s="106"/>
    </row>
    <row r="178" spans="1:12" ht="15" customHeight="1">
      <c r="A178" s="104"/>
      <c r="B178" s="104"/>
      <c r="D178" s="104"/>
      <c r="E178" s="104"/>
      <c r="F178" s="104"/>
      <c r="H178" s="104"/>
      <c r="I178" s="104"/>
      <c r="J178" s="97"/>
      <c r="K178" s="97"/>
      <c r="L178" s="106"/>
    </row>
    <row r="179" spans="1:12" ht="15" customHeight="1">
      <c r="A179" s="104"/>
      <c r="B179" s="104"/>
      <c r="D179" s="104"/>
      <c r="E179" s="104"/>
      <c r="F179" s="104"/>
      <c r="H179" s="104"/>
      <c r="I179" s="104"/>
      <c r="J179" s="97"/>
      <c r="K179" s="97"/>
      <c r="L179" s="106"/>
    </row>
    <row r="180" spans="1:12" ht="15" customHeight="1">
      <c r="A180" s="104"/>
      <c r="B180" s="104"/>
      <c r="D180" s="104"/>
      <c r="E180" s="104"/>
      <c r="F180" s="104"/>
      <c r="H180" s="104"/>
      <c r="I180" s="104"/>
      <c r="J180" s="97"/>
      <c r="K180" s="97"/>
      <c r="L180" s="106"/>
    </row>
    <row r="181" spans="1:12" ht="15" customHeight="1">
      <c r="A181" s="104"/>
      <c r="B181" s="104"/>
      <c r="D181" s="105"/>
      <c r="E181" s="105"/>
      <c r="F181" s="105"/>
      <c r="H181" s="105"/>
      <c r="I181" s="105"/>
      <c r="L181" s="106"/>
    </row>
    <row r="182" spans="1:12" ht="15" customHeight="1">
      <c r="A182" s="104"/>
      <c r="B182" s="104"/>
      <c r="D182" s="105"/>
      <c r="E182" s="105"/>
      <c r="F182" s="105"/>
      <c r="H182" s="105"/>
      <c r="I182" s="105"/>
      <c r="L182" s="106"/>
    </row>
    <row r="183" spans="1:12" ht="15" customHeight="1">
      <c r="A183" s="104"/>
      <c r="B183" s="104"/>
      <c r="D183" s="105"/>
      <c r="E183" s="105"/>
      <c r="F183" s="105"/>
      <c r="H183" s="105"/>
      <c r="I183" s="105"/>
      <c r="L183" s="106"/>
    </row>
    <row r="184" spans="1:12" ht="15" customHeight="1">
      <c r="A184" s="104"/>
      <c r="B184" s="104"/>
      <c r="D184" s="105"/>
      <c r="E184" s="105"/>
      <c r="F184" s="105"/>
      <c r="H184" s="105"/>
      <c r="I184" s="105"/>
      <c r="L184" s="106"/>
    </row>
    <row r="185" spans="1:12" ht="15" customHeight="1">
      <c r="A185" s="104"/>
      <c r="B185" s="104"/>
      <c r="D185" s="105"/>
      <c r="E185" s="105"/>
      <c r="F185" s="105"/>
      <c r="H185" s="105"/>
      <c r="I185" s="105"/>
      <c r="J185" s="106"/>
      <c r="K185" s="106"/>
      <c r="L185" s="106"/>
    </row>
    <row r="186" spans="1:12" ht="15" customHeight="1">
      <c r="A186" s="104"/>
      <c r="B186" s="104"/>
      <c r="D186" s="105"/>
      <c r="E186" s="105"/>
      <c r="F186" s="105"/>
      <c r="H186" s="105"/>
      <c r="I186" s="105"/>
      <c r="J186" s="106"/>
      <c r="K186" s="106"/>
      <c r="L186" s="106"/>
    </row>
    <row r="187" spans="1:12" ht="15" customHeight="1">
      <c r="A187" s="104"/>
      <c r="B187" s="104"/>
      <c r="D187" s="105"/>
      <c r="E187" s="105"/>
      <c r="F187" s="105"/>
      <c r="H187" s="105"/>
      <c r="I187" s="105"/>
      <c r="J187" s="106"/>
      <c r="K187" s="106"/>
      <c r="L187" s="106"/>
    </row>
    <row r="188" spans="1:12" ht="15" customHeight="1">
      <c r="A188" s="104"/>
      <c r="B188" s="104"/>
      <c r="D188" s="105"/>
      <c r="E188" s="105"/>
      <c r="F188" s="105"/>
      <c r="H188" s="105"/>
      <c r="I188" s="105"/>
      <c r="J188" s="106"/>
      <c r="K188" s="106"/>
      <c r="L188" s="106"/>
    </row>
    <row r="189" spans="1:12" ht="15" customHeight="1">
      <c r="A189" s="104"/>
      <c r="B189" s="104"/>
      <c r="D189" s="105"/>
      <c r="E189" s="105"/>
      <c r="F189" s="105"/>
      <c r="H189" s="105"/>
      <c r="I189" s="105"/>
      <c r="J189" s="106"/>
      <c r="K189" s="106"/>
      <c r="L189" s="106"/>
    </row>
    <row r="190" spans="1:12" ht="15" customHeight="1">
      <c r="A190" s="105"/>
      <c r="B190" s="105"/>
      <c r="D190" s="105"/>
      <c r="E190" s="105"/>
      <c r="F190" s="105"/>
      <c r="H190" s="105"/>
      <c r="I190" s="105"/>
      <c r="J190" s="106"/>
      <c r="K190" s="106"/>
      <c r="L190" s="106"/>
    </row>
    <row r="191" spans="1:12" ht="15" customHeight="1">
      <c r="A191" s="105"/>
      <c r="B191" s="105"/>
      <c r="D191" s="105"/>
      <c r="E191" s="105"/>
      <c r="F191" s="105"/>
      <c r="H191" s="105"/>
      <c r="I191" s="105"/>
      <c r="J191" s="106"/>
      <c r="K191" s="106"/>
      <c r="L191" s="106"/>
    </row>
    <row r="192" spans="1:12" ht="15" customHeight="1">
      <c r="A192" s="105"/>
      <c r="B192" s="105"/>
      <c r="D192" s="105"/>
      <c r="E192" s="105"/>
      <c r="F192" s="105"/>
      <c r="H192" s="105"/>
      <c r="I192" s="105"/>
      <c r="J192" s="106"/>
      <c r="K192" s="106"/>
      <c r="L192" s="106"/>
    </row>
    <row r="193" spans="1:12" ht="15" customHeight="1">
      <c r="A193" s="105"/>
      <c r="B193" s="105"/>
      <c r="D193" s="105"/>
      <c r="E193" s="105"/>
      <c r="F193" s="105"/>
      <c r="H193" s="105"/>
      <c r="I193" s="105"/>
      <c r="J193" s="106"/>
      <c r="K193" s="106"/>
      <c r="L193" s="106"/>
    </row>
    <row r="194" spans="1:12" ht="15" customHeight="1">
      <c r="A194" s="105"/>
      <c r="B194" s="105"/>
      <c r="D194" s="105"/>
      <c r="E194" s="105"/>
      <c r="F194" s="105"/>
      <c r="H194" s="105"/>
      <c r="I194" s="105"/>
      <c r="J194" s="106"/>
      <c r="K194" s="106"/>
      <c r="L194" s="106"/>
    </row>
    <row r="195" spans="1:12" ht="15" customHeight="1">
      <c r="A195" s="105"/>
      <c r="B195" s="105"/>
      <c r="D195" s="105"/>
      <c r="E195" s="105"/>
      <c r="F195" s="105"/>
      <c r="H195" s="105"/>
      <c r="I195" s="105"/>
      <c r="J195" s="106"/>
      <c r="K195" s="106"/>
      <c r="L195" s="106"/>
    </row>
    <row r="196" spans="1:12" ht="15" customHeight="1">
      <c r="A196" s="105"/>
      <c r="B196" s="105"/>
      <c r="D196" s="105"/>
      <c r="E196" s="105"/>
      <c r="F196" s="105"/>
      <c r="H196" s="105"/>
      <c r="I196" s="105"/>
      <c r="J196" s="106"/>
      <c r="K196" s="106"/>
      <c r="L196" s="106"/>
    </row>
    <row r="197" spans="1:12" ht="15" customHeight="1">
      <c r="A197" s="105"/>
      <c r="B197" s="105"/>
      <c r="D197" s="105"/>
      <c r="E197" s="105"/>
      <c r="F197" s="105"/>
      <c r="H197" s="105"/>
      <c r="I197" s="105"/>
      <c r="J197" s="106"/>
      <c r="K197" s="106"/>
      <c r="L197" s="106"/>
    </row>
    <row r="198" spans="1:12" ht="15" customHeight="1">
      <c r="A198" s="105"/>
      <c r="B198" s="105"/>
      <c r="D198" s="105"/>
      <c r="E198" s="105"/>
      <c r="F198" s="105"/>
      <c r="H198" s="105"/>
      <c r="I198" s="105"/>
      <c r="J198" s="106"/>
      <c r="K198" s="106"/>
      <c r="L198" s="106"/>
    </row>
    <row r="199" spans="1:12" ht="15" customHeight="1">
      <c r="A199" s="105"/>
      <c r="B199" s="105"/>
      <c r="D199" s="105"/>
      <c r="E199" s="105"/>
      <c r="F199" s="105"/>
      <c r="H199" s="105"/>
      <c r="I199" s="105"/>
      <c r="J199" s="106"/>
      <c r="K199" s="106"/>
      <c r="L199" s="106"/>
    </row>
    <row r="200" spans="1:12" ht="15" customHeight="1">
      <c r="A200" s="105"/>
      <c r="B200" s="105"/>
      <c r="D200" s="105"/>
      <c r="E200" s="105"/>
      <c r="F200" s="105"/>
      <c r="H200" s="105"/>
      <c r="I200" s="105"/>
      <c r="J200" s="106"/>
      <c r="K200" s="106"/>
      <c r="L200" s="106"/>
    </row>
    <row r="201" spans="1:12" ht="15" customHeight="1">
      <c r="A201" s="105"/>
      <c r="B201" s="105"/>
      <c r="D201" s="105"/>
      <c r="E201" s="105"/>
      <c r="F201" s="105"/>
      <c r="H201" s="105"/>
      <c r="I201" s="105"/>
      <c r="J201" s="106"/>
      <c r="K201" s="106"/>
      <c r="L201" s="106"/>
    </row>
    <row r="202" spans="1:12" ht="15" customHeight="1">
      <c r="A202" s="105"/>
      <c r="B202" s="105"/>
      <c r="D202" s="105"/>
      <c r="E202" s="105"/>
      <c r="F202" s="105"/>
      <c r="H202" s="105"/>
      <c r="I202" s="105"/>
      <c r="J202" s="106"/>
      <c r="K202" s="106"/>
      <c r="L202" s="106"/>
    </row>
    <row r="203" spans="1:12" ht="15" customHeight="1">
      <c r="A203" s="105"/>
      <c r="B203" s="105"/>
      <c r="D203" s="105"/>
      <c r="E203" s="105"/>
      <c r="F203" s="105"/>
      <c r="H203" s="105"/>
      <c r="I203" s="105"/>
      <c r="J203" s="106"/>
      <c r="K203" s="106"/>
      <c r="L203" s="106"/>
    </row>
    <row r="204" spans="1:12" ht="15" customHeight="1">
      <c r="A204" s="105"/>
      <c r="B204" s="105"/>
      <c r="D204" s="105"/>
      <c r="E204" s="105"/>
      <c r="F204" s="105"/>
      <c r="H204" s="105"/>
      <c r="I204" s="105"/>
      <c r="J204" s="106"/>
      <c r="K204" s="106"/>
      <c r="L204" s="106"/>
    </row>
    <row r="205" spans="1:12" ht="15" customHeight="1">
      <c r="A205" s="105"/>
      <c r="B205" s="105"/>
      <c r="D205" s="105"/>
      <c r="E205" s="105"/>
      <c r="F205" s="105"/>
      <c r="H205" s="105"/>
      <c r="I205" s="105"/>
      <c r="J205" s="106"/>
      <c r="K205" s="106"/>
      <c r="L205" s="106"/>
    </row>
    <row r="206" spans="1:12" ht="15" customHeight="1">
      <c r="A206" s="105"/>
      <c r="B206" s="105"/>
      <c r="D206" s="105"/>
      <c r="E206" s="105"/>
      <c r="F206" s="105"/>
      <c r="H206" s="105"/>
      <c r="I206" s="105"/>
      <c r="J206" s="106"/>
      <c r="K206" s="106"/>
      <c r="L206" s="106"/>
    </row>
    <row r="207" spans="1:12" ht="15" customHeight="1">
      <c r="A207" s="105"/>
      <c r="B207" s="105"/>
      <c r="D207" s="105"/>
      <c r="E207" s="105"/>
      <c r="F207" s="105"/>
      <c r="H207" s="105"/>
      <c r="I207" s="105"/>
      <c r="J207" s="106"/>
      <c r="K207" s="106"/>
      <c r="L207" s="106"/>
    </row>
    <row r="208" spans="1:12" ht="15" customHeight="1">
      <c r="A208" s="105"/>
      <c r="B208" s="105"/>
      <c r="D208" s="105"/>
      <c r="E208" s="105"/>
      <c r="F208" s="105"/>
      <c r="H208" s="105"/>
      <c r="I208" s="105"/>
      <c r="J208" s="106"/>
      <c r="K208" s="106"/>
      <c r="L208" s="106"/>
    </row>
    <row r="209" spans="1:12" ht="15" customHeight="1">
      <c r="A209" s="105"/>
      <c r="B209" s="105"/>
      <c r="D209" s="105"/>
      <c r="E209" s="105"/>
      <c r="F209" s="105"/>
      <c r="H209" s="105"/>
      <c r="I209" s="105"/>
      <c r="J209" s="106"/>
      <c r="K209" s="106"/>
      <c r="L209" s="106"/>
    </row>
    <row r="210" spans="1:12" ht="15" customHeight="1">
      <c r="A210" s="105"/>
      <c r="B210" s="105"/>
      <c r="D210" s="105"/>
      <c r="E210" s="105"/>
      <c r="F210" s="105"/>
      <c r="H210" s="105"/>
      <c r="I210" s="105"/>
      <c r="J210" s="106"/>
      <c r="K210" s="106"/>
      <c r="L210" s="106"/>
    </row>
    <row r="211" spans="1:12" ht="15" customHeight="1">
      <c r="A211" s="105"/>
      <c r="B211" s="105"/>
      <c r="D211" s="105"/>
      <c r="E211" s="105"/>
      <c r="F211" s="105"/>
      <c r="H211" s="105"/>
      <c r="I211" s="105"/>
      <c r="J211" s="106"/>
      <c r="K211" s="106"/>
      <c r="L211" s="106"/>
    </row>
    <row r="212" spans="1:12" ht="15" customHeight="1">
      <c r="A212" s="105"/>
      <c r="B212" s="105"/>
      <c r="D212" s="105"/>
      <c r="E212" s="105"/>
      <c r="F212" s="105"/>
      <c r="H212" s="105"/>
      <c r="I212" s="105"/>
      <c r="J212" s="106"/>
      <c r="K212" s="106"/>
      <c r="L212" s="106"/>
    </row>
    <row r="213" spans="1:12" ht="15" customHeight="1">
      <c r="A213" s="105"/>
      <c r="B213" s="105"/>
      <c r="D213" s="105"/>
      <c r="E213" s="105"/>
      <c r="F213" s="105"/>
      <c r="H213" s="105"/>
      <c r="I213" s="105"/>
      <c r="J213" s="106"/>
      <c r="K213" s="106"/>
      <c r="L213" s="106"/>
    </row>
    <row r="214" spans="1:12" ht="15" customHeight="1">
      <c r="A214" s="105"/>
      <c r="B214" s="105"/>
      <c r="D214" s="105"/>
      <c r="E214" s="105"/>
      <c r="F214" s="105"/>
      <c r="H214" s="105"/>
      <c r="I214" s="105"/>
      <c r="J214" s="106"/>
      <c r="K214" s="106"/>
      <c r="L214" s="106"/>
    </row>
    <row r="215" spans="1:12" ht="15" customHeight="1">
      <c r="A215" s="105"/>
      <c r="B215" s="105"/>
      <c r="D215" s="105"/>
      <c r="E215" s="105"/>
      <c r="F215" s="105"/>
      <c r="H215" s="105"/>
      <c r="I215" s="105"/>
      <c r="J215" s="106"/>
      <c r="K215" s="106"/>
      <c r="L215" s="106"/>
    </row>
    <row r="216" spans="1:12" ht="15" customHeight="1">
      <c r="A216" s="105"/>
      <c r="B216" s="105"/>
      <c r="D216" s="105"/>
      <c r="E216" s="105"/>
      <c r="F216" s="105"/>
      <c r="H216" s="105"/>
      <c r="I216" s="105"/>
      <c r="J216" s="106"/>
      <c r="K216" s="106"/>
      <c r="L216" s="106"/>
    </row>
    <row r="217" spans="1:12" ht="15" customHeight="1">
      <c r="A217" s="105"/>
      <c r="B217" s="105"/>
      <c r="D217" s="105"/>
      <c r="E217" s="105"/>
      <c r="F217" s="105"/>
      <c r="H217" s="105"/>
      <c r="I217" s="105"/>
      <c r="J217" s="106"/>
      <c r="K217" s="106"/>
      <c r="L217" s="106"/>
    </row>
    <row r="218" spans="1:12" ht="15" customHeight="1">
      <c r="A218" s="105"/>
      <c r="B218" s="105"/>
      <c r="D218" s="105"/>
      <c r="E218" s="105"/>
      <c r="F218" s="105"/>
      <c r="H218" s="105"/>
      <c r="I218" s="105"/>
      <c r="J218" s="106"/>
      <c r="K218" s="106"/>
      <c r="L218" s="106"/>
    </row>
    <row r="219" spans="1:12" ht="15" customHeight="1">
      <c r="A219" s="105"/>
      <c r="B219" s="105"/>
      <c r="D219" s="105"/>
      <c r="E219" s="105"/>
      <c r="F219" s="105"/>
      <c r="H219" s="105"/>
      <c r="I219" s="105"/>
      <c r="J219" s="106"/>
      <c r="K219" s="106"/>
      <c r="L219" s="106"/>
    </row>
    <row r="220" spans="1:12" ht="15" customHeight="1">
      <c r="A220" s="105"/>
      <c r="B220" s="105"/>
      <c r="D220" s="105"/>
      <c r="E220" s="105"/>
      <c r="F220" s="105"/>
      <c r="H220" s="105"/>
      <c r="I220" s="105"/>
      <c r="J220" s="106"/>
      <c r="K220" s="106"/>
      <c r="L220" s="106"/>
    </row>
    <row r="221" spans="1:12" ht="15" customHeight="1">
      <c r="A221" s="105"/>
      <c r="B221" s="105"/>
      <c r="D221" s="105"/>
      <c r="E221" s="105"/>
      <c r="F221" s="105"/>
      <c r="H221" s="105"/>
      <c r="I221" s="105"/>
      <c r="J221" s="106"/>
      <c r="K221" s="106"/>
      <c r="L221" s="106"/>
    </row>
    <row r="222" spans="1:12" ht="15" customHeight="1">
      <c r="A222" s="105"/>
      <c r="B222" s="105"/>
      <c r="D222" s="105"/>
      <c r="E222" s="105"/>
      <c r="F222" s="105"/>
      <c r="H222" s="105"/>
      <c r="I222" s="105"/>
      <c r="J222" s="106"/>
      <c r="K222" s="106"/>
      <c r="L222" s="106"/>
    </row>
    <row r="223" spans="1:12" ht="15" customHeight="1">
      <c r="A223" s="105"/>
      <c r="B223" s="105"/>
      <c r="D223" s="105"/>
      <c r="E223" s="105"/>
      <c r="F223" s="105"/>
      <c r="H223" s="105"/>
      <c r="I223" s="105"/>
      <c r="J223" s="106"/>
      <c r="K223" s="106"/>
      <c r="L223" s="106"/>
    </row>
    <row r="224" spans="1:12" ht="15" customHeight="1">
      <c r="A224" s="105"/>
      <c r="B224" s="105"/>
      <c r="D224" s="105"/>
      <c r="E224" s="105"/>
      <c r="F224" s="105"/>
      <c r="H224" s="105"/>
      <c r="I224" s="105"/>
      <c r="J224" s="106"/>
      <c r="K224" s="106"/>
      <c r="L224" s="106"/>
    </row>
    <row r="225" spans="1:12" ht="15" customHeight="1">
      <c r="A225" s="105"/>
      <c r="B225" s="105"/>
      <c r="D225" s="105"/>
      <c r="E225" s="105"/>
      <c r="F225" s="105"/>
      <c r="H225" s="105"/>
      <c r="I225" s="105"/>
      <c r="J225" s="106"/>
      <c r="K225" s="106"/>
      <c r="L225" s="106"/>
    </row>
    <row r="226" spans="1:12" ht="15" customHeight="1">
      <c r="A226" s="105"/>
      <c r="B226" s="105"/>
      <c r="D226" s="105"/>
      <c r="E226" s="105"/>
      <c r="F226" s="105"/>
      <c r="H226" s="105"/>
      <c r="I226" s="105"/>
      <c r="J226" s="106"/>
      <c r="K226" s="106"/>
      <c r="L226" s="106"/>
    </row>
    <row r="227" spans="1:12" ht="15" customHeight="1">
      <c r="A227" s="105"/>
      <c r="B227" s="105"/>
      <c r="D227" s="105"/>
      <c r="E227" s="105"/>
      <c r="F227" s="105"/>
      <c r="H227" s="105"/>
      <c r="I227" s="105"/>
      <c r="J227" s="106"/>
      <c r="K227" s="106"/>
      <c r="L227" s="106"/>
    </row>
    <row r="228" spans="1:12" ht="15" customHeight="1">
      <c r="A228" s="105"/>
      <c r="B228" s="105"/>
      <c r="D228" s="105"/>
      <c r="E228" s="105"/>
      <c r="F228" s="105"/>
      <c r="H228" s="105"/>
      <c r="I228" s="105"/>
      <c r="J228" s="106"/>
      <c r="K228" s="106"/>
      <c r="L228" s="106"/>
    </row>
    <row r="229" spans="1:12" ht="15" customHeight="1">
      <c r="A229" s="105"/>
      <c r="B229" s="105"/>
      <c r="D229" s="105"/>
      <c r="E229" s="105"/>
      <c r="F229" s="105"/>
      <c r="H229" s="105"/>
      <c r="I229" s="105"/>
      <c r="J229" s="106"/>
      <c r="K229" s="106"/>
      <c r="L229" s="106"/>
    </row>
    <row r="230" spans="1:12" ht="15" customHeight="1">
      <c r="A230" s="105"/>
      <c r="B230" s="105"/>
      <c r="D230" s="105"/>
      <c r="E230" s="105"/>
      <c r="F230" s="105"/>
      <c r="H230" s="105"/>
      <c r="I230" s="105"/>
      <c r="J230" s="106"/>
      <c r="K230" s="106"/>
      <c r="L230" s="106"/>
    </row>
    <row r="231" spans="1:12" ht="15" customHeight="1">
      <c r="A231" s="105"/>
      <c r="B231" s="105"/>
      <c r="D231" s="105"/>
      <c r="E231" s="105"/>
      <c r="F231" s="105"/>
      <c r="H231" s="105"/>
      <c r="I231" s="105"/>
      <c r="J231" s="106"/>
      <c r="K231" s="106"/>
      <c r="L231" s="106"/>
    </row>
    <row r="232" spans="1:12" ht="15" customHeight="1">
      <c r="A232" s="105"/>
      <c r="B232" s="105"/>
      <c r="D232" s="105"/>
      <c r="E232" s="105"/>
      <c r="F232" s="105"/>
      <c r="H232" s="105"/>
      <c r="I232" s="105"/>
      <c r="J232" s="106"/>
      <c r="K232" s="106"/>
      <c r="L232" s="106"/>
    </row>
    <row r="233" spans="1:12" ht="15" customHeight="1">
      <c r="A233" s="105"/>
      <c r="B233" s="105"/>
      <c r="D233" s="105"/>
      <c r="E233" s="105"/>
      <c r="F233" s="105"/>
      <c r="H233" s="105"/>
      <c r="I233" s="105"/>
      <c r="J233" s="106"/>
      <c r="K233" s="106"/>
      <c r="L233" s="106"/>
    </row>
    <row r="234" spans="1:12" ht="15" customHeight="1">
      <c r="A234" s="105"/>
      <c r="B234" s="105"/>
      <c r="D234" s="105"/>
      <c r="E234" s="105"/>
      <c r="F234" s="105"/>
      <c r="H234" s="105"/>
      <c r="I234" s="105"/>
      <c r="J234" s="106"/>
      <c r="K234" s="106"/>
      <c r="L234" s="106"/>
    </row>
    <row r="235" spans="1:12" ht="15" customHeight="1">
      <c r="A235" s="105"/>
      <c r="B235" s="105"/>
      <c r="D235" s="105"/>
      <c r="E235" s="105"/>
      <c r="F235" s="105"/>
      <c r="H235" s="105"/>
      <c r="I235" s="105"/>
      <c r="J235" s="106"/>
      <c r="K235" s="106"/>
      <c r="L235" s="106"/>
    </row>
    <row r="236" spans="1:12" ht="15" customHeight="1">
      <c r="A236" s="105"/>
      <c r="B236" s="105"/>
      <c r="D236" s="105"/>
      <c r="E236" s="105"/>
      <c r="F236" s="105"/>
      <c r="H236" s="105"/>
      <c r="I236" s="105"/>
      <c r="J236" s="106"/>
      <c r="K236" s="106"/>
      <c r="L236" s="106"/>
    </row>
    <row r="237" spans="1:12" ht="15" customHeight="1">
      <c r="A237" s="105"/>
      <c r="B237" s="105"/>
      <c r="D237" s="105"/>
      <c r="E237" s="105"/>
      <c r="F237" s="105"/>
      <c r="H237" s="105"/>
      <c r="I237" s="105"/>
      <c r="J237" s="106"/>
      <c r="K237" s="106"/>
      <c r="L237" s="106"/>
    </row>
    <row r="238" spans="1:12" ht="15" customHeight="1">
      <c r="A238" s="105"/>
      <c r="B238" s="105"/>
      <c r="D238" s="105"/>
      <c r="E238" s="105"/>
      <c r="F238" s="105"/>
      <c r="H238" s="105"/>
      <c r="I238" s="105"/>
      <c r="J238" s="106"/>
      <c r="K238" s="106"/>
      <c r="L238" s="106"/>
    </row>
    <row r="239" spans="1:12" ht="15" customHeight="1">
      <c r="A239" s="105"/>
      <c r="B239" s="105"/>
      <c r="D239" s="105"/>
      <c r="E239" s="105"/>
      <c r="F239" s="105"/>
      <c r="H239" s="105"/>
      <c r="I239" s="105"/>
      <c r="J239" s="106"/>
      <c r="K239" s="106"/>
      <c r="L239" s="106"/>
    </row>
    <row r="240" spans="1:12" ht="15" customHeight="1">
      <c r="A240" s="105"/>
      <c r="B240" s="105"/>
      <c r="D240" s="105"/>
      <c r="E240" s="105"/>
      <c r="F240" s="105"/>
      <c r="H240" s="105"/>
      <c r="I240" s="105"/>
      <c r="J240" s="106"/>
      <c r="K240" s="106"/>
      <c r="L240" s="106"/>
    </row>
    <row r="241" spans="1:12" ht="15" customHeight="1">
      <c r="A241" s="105"/>
      <c r="B241" s="105"/>
      <c r="D241" s="105"/>
      <c r="E241" s="105"/>
      <c r="F241" s="105"/>
      <c r="H241" s="105"/>
      <c r="I241" s="105"/>
      <c r="J241" s="106"/>
      <c r="K241" s="106"/>
      <c r="L241" s="106"/>
    </row>
    <row r="242" spans="1:12" ht="15" customHeight="1">
      <c r="A242" s="105"/>
      <c r="B242" s="105"/>
      <c r="D242" s="105"/>
      <c r="E242" s="105"/>
      <c r="F242" s="105"/>
      <c r="H242" s="105"/>
      <c r="I242" s="105"/>
      <c r="J242" s="106"/>
      <c r="K242" s="106"/>
      <c r="L242" s="106"/>
    </row>
    <row r="243" spans="1:12" ht="15" customHeight="1">
      <c r="A243" s="105"/>
      <c r="B243" s="105"/>
      <c r="D243" s="105"/>
      <c r="E243" s="105"/>
      <c r="F243" s="105"/>
      <c r="H243" s="105"/>
      <c r="I243" s="105"/>
      <c r="J243" s="106"/>
      <c r="K243" s="106"/>
      <c r="L243" s="106"/>
    </row>
    <row r="244" spans="1:12" ht="15" customHeight="1">
      <c r="A244" s="105"/>
      <c r="B244" s="105"/>
      <c r="D244" s="105"/>
      <c r="E244" s="105"/>
      <c r="F244" s="105"/>
      <c r="H244" s="105"/>
      <c r="I244" s="105"/>
      <c r="J244" s="106"/>
      <c r="K244" s="106"/>
      <c r="L244" s="106"/>
    </row>
    <row r="245" spans="1:12" ht="15" customHeight="1">
      <c r="A245" s="105"/>
      <c r="B245" s="105"/>
      <c r="D245" s="105"/>
      <c r="E245" s="105"/>
      <c r="F245" s="105"/>
      <c r="H245" s="105"/>
      <c r="I245" s="105"/>
      <c r="J245" s="106"/>
      <c r="K245" s="106"/>
      <c r="L245" s="106"/>
    </row>
    <row r="246" spans="1:12" ht="15" customHeight="1">
      <c r="A246" s="105"/>
      <c r="B246" s="105"/>
      <c r="D246" s="105"/>
      <c r="E246" s="105"/>
      <c r="F246" s="105"/>
      <c r="H246" s="105"/>
      <c r="I246" s="105"/>
      <c r="J246" s="106"/>
      <c r="K246" s="106"/>
      <c r="L246" s="106"/>
    </row>
    <row r="247" spans="1:12" ht="15" customHeight="1">
      <c r="A247" s="105"/>
      <c r="B247" s="105"/>
      <c r="D247" s="105"/>
      <c r="E247" s="105"/>
      <c r="F247" s="105"/>
      <c r="H247" s="105"/>
      <c r="I247" s="105"/>
      <c r="J247" s="106"/>
      <c r="K247" s="106"/>
      <c r="L247" s="106"/>
    </row>
    <row r="248" spans="1:12" ht="15" customHeight="1">
      <c r="A248" s="105"/>
      <c r="B248" s="105"/>
      <c r="D248" s="105"/>
      <c r="E248" s="105"/>
      <c r="F248" s="105"/>
      <c r="H248" s="105"/>
      <c r="I248" s="105"/>
      <c r="J248" s="106"/>
      <c r="K248" s="106"/>
      <c r="L248" s="106"/>
    </row>
    <row r="249" spans="1:12" ht="15" customHeight="1">
      <c r="A249" s="105"/>
      <c r="B249" s="105"/>
      <c r="D249" s="105"/>
      <c r="E249" s="105"/>
      <c r="F249" s="105"/>
      <c r="H249" s="105"/>
      <c r="I249" s="105"/>
      <c r="J249" s="106"/>
      <c r="K249" s="106"/>
      <c r="L249" s="106"/>
    </row>
    <row r="250" spans="1:12" ht="15" customHeight="1">
      <c r="A250" s="105"/>
      <c r="B250" s="105"/>
      <c r="D250" s="105"/>
      <c r="E250" s="105"/>
      <c r="F250" s="105"/>
      <c r="H250" s="105"/>
      <c r="I250" s="105"/>
      <c r="J250" s="106"/>
      <c r="K250" s="106"/>
      <c r="L250" s="106"/>
    </row>
    <row r="251" spans="1:12" ht="15" customHeight="1">
      <c r="A251" s="105"/>
      <c r="B251" s="105"/>
      <c r="D251" s="105"/>
      <c r="E251" s="105"/>
      <c r="F251" s="105"/>
      <c r="H251" s="105"/>
      <c r="I251" s="105"/>
      <c r="J251" s="106"/>
      <c r="K251" s="106"/>
      <c r="L251" s="106"/>
    </row>
    <row r="252" spans="1:12" ht="15" customHeight="1">
      <c r="A252" s="105"/>
      <c r="B252" s="105"/>
      <c r="D252" s="105"/>
      <c r="E252" s="105"/>
      <c r="F252" s="105"/>
      <c r="H252" s="105"/>
      <c r="I252" s="105"/>
      <c r="J252" s="106"/>
      <c r="K252" s="106"/>
      <c r="L252" s="106"/>
    </row>
    <row r="253" spans="1:12" ht="15" customHeight="1">
      <c r="A253" s="105"/>
      <c r="B253" s="105"/>
      <c r="D253" s="105"/>
      <c r="E253" s="105"/>
      <c r="F253" s="105"/>
      <c r="H253" s="105"/>
      <c r="I253" s="105"/>
      <c r="J253" s="106"/>
      <c r="K253" s="106"/>
      <c r="L253" s="106"/>
    </row>
    <row r="254" spans="1:12" ht="15" customHeight="1">
      <c r="A254" s="105"/>
      <c r="B254" s="105"/>
      <c r="D254" s="105"/>
      <c r="E254" s="105"/>
      <c r="F254" s="105"/>
      <c r="H254" s="105"/>
      <c r="I254" s="105"/>
      <c r="J254" s="106"/>
      <c r="K254" s="106"/>
      <c r="L254" s="106"/>
    </row>
    <row r="255" spans="1:12" ht="15" customHeight="1">
      <c r="A255" s="105"/>
      <c r="B255" s="105"/>
      <c r="D255" s="105"/>
      <c r="E255" s="105"/>
      <c r="F255" s="105"/>
      <c r="H255" s="105"/>
      <c r="I255" s="105"/>
      <c r="J255" s="106"/>
      <c r="K255" s="106"/>
      <c r="L255" s="106"/>
    </row>
    <row r="256" spans="1:12" ht="15" customHeight="1">
      <c r="A256" s="105"/>
      <c r="B256" s="105"/>
      <c r="D256" s="105"/>
      <c r="E256" s="105"/>
      <c r="F256" s="105"/>
      <c r="H256" s="105"/>
      <c r="I256" s="105"/>
      <c r="J256" s="106"/>
      <c r="K256" s="106"/>
      <c r="L256" s="106"/>
    </row>
    <row r="257" spans="1:12" ht="15" customHeight="1">
      <c r="A257" s="105"/>
      <c r="B257" s="105"/>
      <c r="D257" s="105"/>
      <c r="E257" s="105"/>
      <c r="F257" s="105"/>
      <c r="H257" s="105"/>
      <c r="I257" s="105"/>
      <c r="J257" s="106"/>
      <c r="K257" s="106"/>
      <c r="L257" s="106"/>
    </row>
    <row r="258" spans="1:12" ht="15" customHeight="1">
      <c r="A258" s="105"/>
      <c r="B258" s="105"/>
      <c r="D258" s="105"/>
      <c r="E258" s="105"/>
      <c r="F258" s="105"/>
      <c r="H258" s="105"/>
      <c r="I258" s="105"/>
      <c r="J258" s="106"/>
      <c r="K258" s="106"/>
      <c r="L258" s="106"/>
    </row>
    <row r="259" spans="1:12" ht="15" customHeight="1">
      <c r="A259" s="105"/>
      <c r="B259" s="105"/>
      <c r="D259" s="105"/>
      <c r="E259" s="105"/>
      <c r="F259" s="105"/>
      <c r="H259" s="105"/>
      <c r="I259" s="105"/>
      <c r="J259" s="106"/>
      <c r="K259" s="106"/>
      <c r="L259" s="106"/>
    </row>
    <row r="260" spans="1:12" ht="15" customHeight="1">
      <c r="A260" s="105"/>
      <c r="B260" s="105"/>
      <c r="D260" s="105"/>
      <c r="E260" s="105"/>
      <c r="F260" s="105"/>
      <c r="H260" s="105"/>
      <c r="I260" s="105"/>
      <c r="J260" s="106"/>
      <c r="K260" s="106"/>
      <c r="L260" s="106"/>
    </row>
    <row r="261" spans="1:12" ht="15" customHeight="1">
      <c r="A261" s="105"/>
      <c r="B261" s="105"/>
      <c r="D261" s="105"/>
      <c r="E261" s="105"/>
      <c r="F261" s="105"/>
      <c r="H261" s="105"/>
      <c r="I261" s="105"/>
      <c r="J261" s="106"/>
      <c r="K261" s="106"/>
      <c r="L261" s="106"/>
    </row>
    <row r="262" spans="1:12" ht="15" customHeight="1">
      <c r="A262" s="105"/>
      <c r="B262" s="105"/>
      <c r="D262" s="105"/>
      <c r="E262" s="105"/>
      <c r="F262" s="105"/>
      <c r="H262" s="105"/>
      <c r="I262" s="105"/>
      <c r="J262" s="106"/>
      <c r="K262" s="106"/>
      <c r="L262" s="106"/>
    </row>
    <row r="263" spans="1:12" ht="15" customHeight="1">
      <c r="A263" s="105"/>
      <c r="B263" s="105"/>
      <c r="D263" s="105"/>
      <c r="E263" s="105"/>
      <c r="F263" s="105"/>
      <c r="H263" s="105"/>
      <c r="I263" s="105"/>
      <c r="J263" s="106"/>
      <c r="K263" s="106"/>
      <c r="L263" s="106"/>
    </row>
    <row r="264" spans="1:12" ht="15" customHeight="1">
      <c r="A264" s="105"/>
      <c r="B264" s="105"/>
      <c r="D264" s="105"/>
      <c r="E264" s="105"/>
      <c r="F264" s="105"/>
      <c r="H264" s="105"/>
      <c r="I264" s="105"/>
      <c r="J264" s="106"/>
      <c r="K264" s="106"/>
      <c r="L264" s="106"/>
    </row>
    <row r="265" spans="1:12" ht="15" customHeight="1">
      <c r="A265" s="105"/>
      <c r="B265" s="105"/>
      <c r="G265" s="106"/>
      <c r="J265" s="106"/>
      <c r="K265" s="106"/>
      <c r="L265" s="106"/>
    </row>
    <row r="266" spans="1:12" ht="15" customHeight="1">
      <c r="A266" s="105"/>
      <c r="B266" s="105"/>
      <c r="G266" s="106"/>
      <c r="J266" s="106"/>
      <c r="K266" s="106"/>
      <c r="L266" s="106"/>
    </row>
    <row r="267" spans="1:12" ht="15" customHeight="1">
      <c r="A267" s="105"/>
      <c r="B267" s="105"/>
      <c r="G267" s="106"/>
      <c r="J267" s="106"/>
      <c r="K267" s="106"/>
      <c r="L267" s="106"/>
    </row>
    <row r="268" spans="1:12" ht="15" customHeight="1">
      <c r="A268" s="105"/>
      <c r="B268" s="105"/>
      <c r="G268" s="106"/>
      <c r="J268" s="106"/>
      <c r="K268" s="106"/>
      <c r="L268" s="106"/>
    </row>
    <row r="269" spans="1:12" ht="15" customHeight="1">
      <c r="A269" s="105"/>
      <c r="B269" s="105"/>
      <c r="G269" s="106"/>
      <c r="J269" s="106"/>
      <c r="K269" s="106"/>
      <c r="L269" s="106"/>
    </row>
    <row r="270" spans="1:12" ht="15" customHeight="1">
      <c r="A270" s="105"/>
      <c r="B270" s="105"/>
      <c r="G270" s="106"/>
      <c r="J270" s="106"/>
      <c r="K270" s="106"/>
      <c r="L270" s="106"/>
    </row>
    <row r="271" spans="1:12" ht="15" customHeight="1">
      <c r="A271" s="105"/>
      <c r="B271" s="105"/>
      <c r="G271" s="106"/>
      <c r="J271" s="106"/>
      <c r="K271" s="106"/>
      <c r="L271" s="106"/>
    </row>
    <row r="272" spans="1:12" ht="15" customHeight="1">
      <c r="A272" s="105"/>
      <c r="B272" s="105"/>
      <c r="G272" s="106"/>
      <c r="J272" s="106"/>
      <c r="K272" s="106"/>
      <c r="L272" s="106"/>
    </row>
    <row r="273" spans="1:12" ht="15" customHeight="1">
      <c r="A273" s="105"/>
      <c r="B273" s="105"/>
      <c r="G273" s="106"/>
      <c r="J273" s="106"/>
      <c r="K273" s="106"/>
      <c r="L273" s="106"/>
    </row>
  </sheetData>
  <mergeCells count="76">
    <mergeCell ref="A66:L66"/>
    <mergeCell ref="A69:C69"/>
    <mergeCell ref="A73:D73"/>
    <mergeCell ref="A74:D74"/>
    <mergeCell ref="C29:L29"/>
    <mergeCell ref="A53:C53"/>
    <mergeCell ref="A54:C54"/>
    <mergeCell ref="A55:C55"/>
    <mergeCell ref="A56:C56"/>
    <mergeCell ref="A39:L39"/>
    <mergeCell ref="A64:C64"/>
    <mergeCell ref="A65:C65"/>
    <mergeCell ref="A61:E61"/>
    <mergeCell ref="A57:L57"/>
    <mergeCell ref="A77:C77"/>
    <mergeCell ref="A78:C78"/>
    <mergeCell ref="A79:C79"/>
    <mergeCell ref="C96:L96"/>
    <mergeCell ref="A16:L16"/>
    <mergeCell ref="F17:H17"/>
    <mergeCell ref="C18:D18"/>
    <mergeCell ref="G18:H18"/>
    <mergeCell ref="C19:L19"/>
    <mergeCell ref="A20:L20"/>
    <mergeCell ref="C21:L21"/>
    <mergeCell ref="C23:L23"/>
    <mergeCell ref="C71:L71"/>
    <mergeCell ref="A75:C75"/>
    <mergeCell ref="A76:C76"/>
    <mergeCell ref="C40:L40"/>
    <mergeCell ref="C17:D17"/>
    <mergeCell ref="E18:F18"/>
    <mergeCell ref="C121:E121"/>
    <mergeCell ref="H119:J119"/>
    <mergeCell ref="I118:K118"/>
    <mergeCell ref="C119:E119"/>
    <mergeCell ref="H120:J120"/>
    <mergeCell ref="C120:E120"/>
    <mergeCell ref="C38:L38"/>
    <mergeCell ref="C27:L27"/>
    <mergeCell ref="C49:L49"/>
    <mergeCell ref="A51:E51"/>
    <mergeCell ref="A52:E52"/>
    <mergeCell ref="A60:E60"/>
    <mergeCell ref="A62:C62"/>
    <mergeCell ref="A63:C63"/>
    <mergeCell ref="C107:L107"/>
    <mergeCell ref="A88:C88"/>
    <mergeCell ref="A89:C89"/>
    <mergeCell ref="A94:C94"/>
    <mergeCell ref="A83:D83"/>
    <mergeCell ref="A84:D84"/>
    <mergeCell ref="A85:C85"/>
    <mergeCell ref="A86:C86"/>
    <mergeCell ref="A87:C87"/>
    <mergeCell ref="C98:L98"/>
    <mergeCell ref="A1:I1"/>
    <mergeCell ref="A2:I2"/>
    <mergeCell ref="A3:I3"/>
    <mergeCell ref="A4:I4"/>
    <mergeCell ref="A5:I5"/>
    <mergeCell ref="A6:I6"/>
    <mergeCell ref="A7:F7"/>
    <mergeCell ref="G7:I7"/>
    <mergeCell ref="A8:F8"/>
    <mergeCell ref="G8:I8"/>
    <mergeCell ref="A9:E9"/>
    <mergeCell ref="F9:I9"/>
    <mergeCell ref="A10:F10"/>
    <mergeCell ref="A11:E11"/>
    <mergeCell ref="F11:F14"/>
    <mergeCell ref="G11:G14"/>
    <mergeCell ref="A12:E12"/>
    <mergeCell ref="H12:I13"/>
    <mergeCell ref="A13:E13"/>
    <mergeCell ref="A14:E14"/>
  </mergeCells>
  <phoneticPr fontId="4" type="noConversion"/>
  <printOptions horizontalCentered="1"/>
  <pageMargins left="0.39370078740157483" right="0.39370078740157483" top="0.39370078740157483" bottom="0.39370078740157483" header="0" footer="0"/>
  <pageSetup paperSize="9" scale="63" fitToHeight="0" orientation="landscape" horizontalDpi="300" verticalDpi="300" r:id="rId1"/>
  <headerFooter alignWithMargins="0"/>
  <rowBreaks count="3" manualBreakCount="3">
    <brk id="48" max="11" man="1"/>
    <brk id="70" max="11" man="1"/>
    <brk id="94" max="1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39"/>
  <sheetViews>
    <sheetView showGridLines="0" showZeros="0" view="pageBreakPreview" zoomScale="85" zoomScaleNormal="75" zoomScaleSheetLayoutView="85" workbookViewId="0">
      <selection sqref="A1:I16"/>
    </sheetView>
  </sheetViews>
  <sheetFormatPr defaultColWidth="9.140625" defaultRowHeight="12.75"/>
  <cols>
    <col min="1" max="1" width="9.28515625" style="16" customWidth="1"/>
    <col min="2" max="2" width="61.140625" style="16" bestFit="1" customWidth="1"/>
    <col min="3" max="3" width="24.7109375" style="24" customWidth="1"/>
    <col min="4" max="4" width="20.7109375" style="24" customWidth="1"/>
    <col min="5" max="7" width="17.7109375" style="16" customWidth="1"/>
    <col min="8" max="16384" width="9.140625" style="16"/>
  </cols>
  <sheetData>
    <row r="1" spans="1:9" ht="15.75">
      <c r="A1" s="268" t="s">
        <v>132</v>
      </c>
      <c r="B1" s="269"/>
      <c r="C1" s="269"/>
      <c r="D1" s="269"/>
      <c r="E1" s="269"/>
      <c r="F1" s="269"/>
      <c r="G1" s="269"/>
      <c r="H1" s="269"/>
      <c r="I1" s="270"/>
    </row>
    <row r="2" spans="1:9">
      <c r="A2" s="254" t="s">
        <v>133</v>
      </c>
      <c r="B2" s="255"/>
      <c r="C2" s="255"/>
      <c r="D2" s="255"/>
      <c r="E2" s="255"/>
      <c r="F2" s="255"/>
      <c r="G2" s="255"/>
      <c r="H2" s="255"/>
      <c r="I2" s="256"/>
    </row>
    <row r="3" spans="1:9">
      <c r="A3" s="254" t="s">
        <v>134</v>
      </c>
      <c r="B3" s="255"/>
      <c r="C3" s="255"/>
      <c r="D3" s="255"/>
      <c r="E3" s="255"/>
      <c r="F3" s="255"/>
      <c r="G3" s="255"/>
      <c r="H3" s="255"/>
      <c r="I3" s="256"/>
    </row>
    <row r="4" spans="1:9">
      <c r="A4" s="254" t="s">
        <v>135</v>
      </c>
      <c r="B4" s="255"/>
      <c r="C4" s="255"/>
      <c r="D4" s="255"/>
      <c r="E4" s="255"/>
      <c r="F4" s="255"/>
      <c r="G4" s="255"/>
      <c r="H4" s="255"/>
      <c r="I4" s="256"/>
    </row>
    <row r="5" spans="1:9">
      <c r="A5" s="254" t="s">
        <v>136</v>
      </c>
      <c r="B5" s="255"/>
      <c r="C5" s="255"/>
      <c r="D5" s="255"/>
      <c r="E5" s="255"/>
      <c r="F5" s="255"/>
      <c r="G5" s="255"/>
      <c r="H5" s="255"/>
      <c r="I5" s="256"/>
    </row>
    <row r="6" spans="1:9" ht="13.5" thickBot="1">
      <c r="A6" s="257"/>
      <c r="B6" s="258"/>
      <c r="C6" s="258"/>
      <c r="D6" s="258"/>
      <c r="E6" s="258"/>
      <c r="F6" s="258"/>
      <c r="G6" s="258"/>
      <c r="H6" s="258"/>
      <c r="I6" s="259"/>
    </row>
    <row r="7" spans="1:9" ht="13.5" thickBot="1">
      <c r="A7" s="242" t="s">
        <v>137</v>
      </c>
      <c r="B7" s="243"/>
      <c r="C7" s="243"/>
      <c r="D7" s="243"/>
      <c r="E7" s="243"/>
      <c r="F7" s="243"/>
      <c r="G7" s="243"/>
      <c r="H7" s="243"/>
      <c r="I7" s="244"/>
    </row>
    <row r="8" spans="1:9" ht="13.5" thickBot="1">
      <c r="A8" s="206"/>
      <c r="B8" s="207"/>
      <c r="C8" s="207"/>
      <c r="D8" s="207"/>
      <c r="E8" s="207"/>
      <c r="F8" s="207"/>
      <c r="G8" s="207"/>
      <c r="H8" s="207"/>
      <c r="I8" s="208"/>
    </row>
    <row r="9" spans="1:9">
      <c r="A9" s="245" t="s">
        <v>138</v>
      </c>
      <c r="B9" s="246"/>
      <c r="C9" s="246"/>
      <c r="D9" s="246"/>
      <c r="E9" s="246"/>
      <c r="F9" s="247"/>
      <c r="G9" s="248" t="s">
        <v>139</v>
      </c>
      <c r="H9" s="249"/>
      <c r="I9" s="250"/>
    </row>
    <row r="10" spans="1:9">
      <c r="A10" s="251" t="s">
        <v>140</v>
      </c>
      <c r="B10" s="252"/>
      <c r="C10" s="252"/>
      <c r="D10" s="252"/>
      <c r="E10" s="252"/>
      <c r="F10" s="253"/>
      <c r="G10" s="220" t="s">
        <v>141</v>
      </c>
      <c r="H10" s="221"/>
      <c r="I10" s="222"/>
    </row>
    <row r="11" spans="1:9">
      <c r="A11" s="220" t="s">
        <v>142</v>
      </c>
      <c r="B11" s="221"/>
      <c r="C11" s="221"/>
      <c r="D11" s="221"/>
      <c r="E11" s="222"/>
      <c r="F11" s="223" t="s">
        <v>143</v>
      </c>
      <c r="G11" s="224"/>
      <c r="H11" s="224"/>
      <c r="I11" s="225"/>
    </row>
    <row r="12" spans="1:9">
      <c r="A12" s="220" t="s">
        <v>144</v>
      </c>
      <c r="B12" s="221"/>
      <c r="C12" s="221"/>
      <c r="D12" s="221"/>
      <c r="E12" s="221"/>
      <c r="F12" s="222"/>
      <c r="G12" s="212"/>
      <c r="H12" s="210"/>
      <c r="I12" s="211"/>
    </row>
    <row r="13" spans="1:9">
      <c r="A13" s="232" t="s">
        <v>145</v>
      </c>
      <c r="B13" s="233"/>
      <c r="C13" s="233"/>
      <c r="D13" s="233"/>
      <c r="E13" s="234"/>
      <c r="F13" s="226" t="s">
        <v>18</v>
      </c>
      <c r="G13" s="229" t="s">
        <v>1</v>
      </c>
      <c r="H13" s="210" t="s">
        <v>146</v>
      </c>
      <c r="I13" s="209" t="s">
        <v>2</v>
      </c>
    </row>
    <row r="14" spans="1:9">
      <c r="A14" s="232" t="s">
        <v>147</v>
      </c>
      <c r="B14" s="233"/>
      <c r="C14" s="233"/>
      <c r="D14" s="233"/>
      <c r="E14" s="234"/>
      <c r="F14" s="227"/>
      <c r="G14" s="230"/>
      <c r="H14" s="235" t="s">
        <v>148</v>
      </c>
      <c r="I14" s="236"/>
    </row>
    <row r="15" spans="1:9">
      <c r="A15" s="232" t="s">
        <v>149</v>
      </c>
      <c r="B15" s="233"/>
      <c r="C15" s="233"/>
      <c r="D15" s="233"/>
      <c r="E15" s="234"/>
      <c r="F15" s="227"/>
      <c r="G15" s="230"/>
      <c r="H15" s="237"/>
      <c r="I15" s="238"/>
    </row>
    <row r="16" spans="1:9" ht="13.5" thickBot="1">
      <c r="A16" s="239" t="s">
        <v>150</v>
      </c>
      <c r="B16" s="240"/>
      <c r="C16" s="240"/>
      <c r="D16" s="240"/>
      <c r="E16" s="241"/>
      <c r="F16" s="228"/>
      <c r="G16" s="231"/>
      <c r="H16" s="213" t="s">
        <v>151</v>
      </c>
      <c r="I16" s="214">
        <v>0.2868</v>
      </c>
    </row>
    <row r="17" spans="1:9" ht="13.5" thickBot="1">
      <c r="A17" s="305"/>
      <c r="B17" s="306"/>
      <c r="C17" s="306"/>
      <c r="D17" s="306"/>
      <c r="E17" s="306"/>
      <c r="F17" s="306"/>
      <c r="G17" s="306"/>
      <c r="H17" s="306"/>
      <c r="I17" s="307"/>
    </row>
    <row r="18" spans="1:9" s="20" customFormat="1">
      <c r="A18" s="312" t="str">
        <f>'Planilha Orcamentária'!A18</f>
        <v>1.0</v>
      </c>
      <c r="B18" s="314" t="str">
        <f>'Planilha Orcamentária'!D18</f>
        <v>SERVIÇOS PRELIMINARES</v>
      </c>
      <c r="C18" s="17" t="s">
        <v>14</v>
      </c>
      <c r="D18" s="18">
        <f>D19/$D$27</f>
        <v>1.8203514486533609E-2</v>
      </c>
      <c r="E18" s="19">
        <v>1</v>
      </c>
      <c r="F18" s="19"/>
      <c r="G18" s="19">
        <v>0</v>
      </c>
    </row>
    <row r="19" spans="1:9" s="20" customFormat="1">
      <c r="A19" s="313"/>
      <c r="B19" s="315"/>
      <c r="C19" s="21" t="s">
        <v>15</v>
      </c>
      <c r="D19" s="31">
        <f>'Planilha Orcamentária'!I18</f>
        <v>3679.46</v>
      </c>
      <c r="E19" s="31">
        <f t="shared" ref="E19" si="0">E18*$D$19</f>
        <v>3679.46</v>
      </c>
      <c r="F19" s="31"/>
      <c r="G19" s="31">
        <f t="shared" ref="G19" si="1">G18*$D$19</f>
        <v>0</v>
      </c>
    </row>
    <row r="20" spans="1:9" s="20" customFormat="1">
      <c r="A20" s="312" t="str">
        <f>'Planilha Orcamentária'!A21</f>
        <v>2.0</v>
      </c>
      <c r="B20" s="314" t="str">
        <f>'Planilha Orcamentária'!D21</f>
        <v>TERRAPLENAGEM</v>
      </c>
      <c r="C20" s="17" t="s">
        <v>14</v>
      </c>
      <c r="D20" s="18">
        <f>D21/$D$27</f>
        <v>1.5672409366093255E-2</v>
      </c>
      <c r="E20" s="19">
        <v>1</v>
      </c>
      <c r="F20" s="19">
        <v>0</v>
      </c>
      <c r="G20" s="19">
        <v>0</v>
      </c>
    </row>
    <row r="21" spans="1:9" s="20" customFormat="1">
      <c r="A21" s="313"/>
      <c r="B21" s="315"/>
      <c r="C21" s="21" t="s">
        <v>15</v>
      </c>
      <c r="D21" s="31">
        <f>'Planilha Orcamentária'!I21</f>
        <v>3167.85</v>
      </c>
      <c r="E21" s="31">
        <f t="shared" ref="E21:F21" si="2">E20*$D$21</f>
        <v>3167.85</v>
      </c>
      <c r="F21" s="31">
        <f t="shared" si="2"/>
        <v>0</v>
      </c>
      <c r="G21" s="31">
        <f t="shared" ref="G21" si="3">G20*$D$21</f>
        <v>0</v>
      </c>
    </row>
    <row r="22" spans="1:9" s="20" customFormat="1">
      <c r="A22" s="312" t="str">
        <f>'Planilha Orcamentária'!A24</f>
        <v>3.0</v>
      </c>
      <c r="B22" s="314" t="str">
        <f>'Planilha Orcamentária'!D24</f>
        <v>CALÇAMENTO</v>
      </c>
      <c r="C22" s="17" t="s">
        <v>14</v>
      </c>
      <c r="D22" s="18">
        <f>D23/$D$27</f>
        <v>0.70124173115103172</v>
      </c>
      <c r="E22" s="19">
        <v>0.2</v>
      </c>
      <c r="F22" s="19">
        <v>0.4</v>
      </c>
      <c r="G22" s="19">
        <v>0.4</v>
      </c>
    </row>
    <row r="23" spans="1:9" s="20" customFormat="1">
      <c r="A23" s="313"/>
      <c r="B23" s="315"/>
      <c r="C23" s="21" t="s">
        <v>15</v>
      </c>
      <c r="D23" s="31">
        <f>'Planilha Orcamentária'!I24</f>
        <v>141741.35999999999</v>
      </c>
      <c r="E23" s="31">
        <f t="shared" ref="E23:F23" si="4">E22*$D$23</f>
        <v>28348.271999999997</v>
      </c>
      <c r="F23" s="31">
        <f t="shared" si="4"/>
        <v>56696.543999999994</v>
      </c>
      <c r="G23" s="31">
        <f t="shared" ref="G23" si="5">G22*$D$23</f>
        <v>56696.543999999994</v>
      </c>
    </row>
    <row r="24" spans="1:9" s="20" customFormat="1">
      <c r="A24" s="312" t="str">
        <f>'Planilha Orcamentária'!A29</f>
        <v>4.0</v>
      </c>
      <c r="B24" s="314" t="str">
        <f>'Planilha Orcamentária'!D29</f>
        <v>DRENAGEM</v>
      </c>
      <c r="C24" s="17" t="s">
        <v>14</v>
      </c>
      <c r="D24" s="18">
        <f>D25/$D$27</f>
        <v>0.2648823449963415</v>
      </c>
      <c r="E24" s="19">
        <v>0</v>
      </c>
      <c r="F24" s="19">
        <v>0.5</v>
      </c>
      <c r="G24" s="19">
        <v>0.5</v>
      </c>
    </row>
    <row r="25" spans="1:9" s="20" customFormat="1">
      <c r="A25" s="313"/>
      <c r="B25" s="315"/>
      <c r="C25" s="21" t="s">
        <v>15</v>
      </c>
      <c r="D25" s="31">
        <f>'Planilha Orcamentária'!I29</f>
        <v>53540.43</v>
      </c>
      <c r="E25" s="31">
        <f t="shared" ref="E25:G25" si="6">E24*$D$25</f>
        <v>0</v>
      </c>
      <c r="F25" s="31">
        <f t="shared" si="6"/>
        <v>26770.215</v>
      </c>
      <c r="G25" s="31">
        <f t="shared" si="6"/>
        <v>26770.215</v>
      </c>
    </row>
    <row r="26" spans="1:9" s="20" customFormat="1">
      <c r="A26" s="308" t="s">
        <v>16</v>
      </c>
      <c r="B26" s="309"/>
      <c r="C26" s="17" t="s">
        <v>14</v>
      </c>
      <c r="D26" s="18">
        <f>D18+D20+D22+D24</f>
        <v>1</v>
      </c>
      <c r="E26" s="18">
        <f>E27/$D$27</f>
        <v>0.17412427008283318</v>
      </c>
      <c r="F26" s="18">
        <f>F27/$D$27</f>
        <v>0.41293786495858342</v>
      </c>
      <c r="G26" s="18">
        <f>G27/$D$27</f>
        <v>0.41293786495858342</v>
      </c>
    </row>
    <row r="27" spans="1:9" s="20" customFormat="1">
      <c r="A27" s="310"/>
      <c r="B27" s="311"/>
      <c r="C27" s="17" t="s">
        <v>15</v>
      </c>
      <c r="D27" s="32">
        <f>D19+D21+D23+D25</f>
        <v>202129.09999999998</v>
      </c>
      <c r="E27" s="32">
        <f>E19+E21+E23+E25</f>
        <v>35195.581999999995</v>
      </c>
      <c r="F27" s="32">
        <f>F19+F21+F23+F25</f>
        <v>83466.758999999991</v>
      </c>
      <c r="G27" s="32">
        <f>G19+G21+G23+G25</f>
        <v>83466.758999999991</v>
      </c>
    </row>
    <row r="28" spans="1:9">
      <c r="A28" s="22"/>
      <c r="B28" s="148"/>
      <c r="C28" s="148"/>
      <c r="D28" s="148"/>
      <c r="E28" s="148"/>
      <c r="F28" s="148"/>
      <c r="G28" s="122"/>
      <c r="I28" s="16" t="s">
        <v>17</v>
      </c>
    </row>
    <row r="29" spans="1:9">
      <c r="A29" s="22"/>
      <c r="B29" s="148"/>
      <c r="C29" s="148"/>
      <c r="D29" s="148"/>
      <c r="E29" s="148"/>
      <c r="F29" s="148"/>
      <c r="G29" s="122"/>
    </row>
    <row r="30" spans="1:9">
      <c r="A30" s="22"/>
      <c r="B30" s="23"/>
      <c r="C30" s="148"/>
      <c r="G30" s="123"/>
    </row>
    <row r="31" spans="1:9">
      <c r="A31" s="25"/>
      <c r="B31" s="33" t="str">
        <f>'Planilha Orcamentária'!C38</f>
        <v>Leonel César de Oliveira</v>
      </c>
      <c r="D31" s="149"/>
      <c r="E31" s="149"/>
      <c r="F31" s="149"/>
      <c r="G31" s="124"/>
    </row>
    <row r="32" spans="1:9">
      <c r="A32" s="26"/>
      <c r="B32" s="150" t="str">
        <f>'Planilha Orcamentária'!C40</f>
        <v>Engenheiro Civil</v>
      </c>
      <c r="G32" s="123"/>
    </row>
    <row r="33" spans="1:7">
      <c r="A33" s="26"/>
      <c r="B33" s="150" t="str">
        <f>'Planilha Orcamentária'!C41</f>
        <v>CREA-MG Nº: 256.330/D</v>
      </c>
      <c r="G33" s="123"/>
    </row>
    <row r="34" spans="1:7">
      <c r="A34" s="26"/>
      <c r="B34" s="150"/>
      <c r="G34" s="123"/>
    </row>
    <row r="35" spans="1:7">
      <c r="A35" s="27"/>
      <c r="B35" s="34"/>
      <c r="C35" s="151"/>
      <c r="D35" s="151"/>
      <c r="E35" s="152"/>
      <c r="F35" s="152"/>
      <c r="G35" s="125"/>
    </row>
    <row r="36" spans="1:7">
      <c r="A36" s="26"/>
      <c r="B36" s="33" t="str">
        <f>'Planilha Orcamentária'!C44</f>
        <v>Gaspar Carlos Filho</v>
      </c>
      <c r="G36" s="123"/>
    </row>
    <row r="37" spans="1:7">
      <c r="A37" s="26"/>
      <c r="B37" s="153" t="str" cm="1">
        <f t="array" ref="B37:C37">'Planilha Orcamentária'!C45:D45</f>
        <v>Prefeito Municipal de Quartel Geral/MG</v>
      </c>
      <c r="C37" s="24">
        <v>0</v>
      </c>
      <c r="G37" s="123"/>
    </row>
    <row r="38" spans="1:7">
      <c r="A38" s="26"/>
      <c r="B38" s="153"/>
      <c r="G38" s="123"/>
    </row>
    <row r="39" spans="1:7">
      <c r="A39" s="28"/>
      <c r="B39" s="29"/>
      <c r="C39" s="30"/>
      <c r="D39" s="30"/>
      <c r="E39" s="29"/>
      <c r="F39" s="29"/>
      <c r="G39" s="126"/>
    </row>
  </sheetData>
  <mergeCells count="31">
    <mergeCell ref="A20:A21"/>
    <mergeCell ref="B20:B21"/>
    <mergeCell ref="A11:E11"/>
    <mergeCell ref="F11:I11"/>
    <mergeCell ref="A12:F12"/>
    <mergeCell ref="A18:A19"/>
    <mergeCell ref="B18:B19"/>
    <mergeCell ref="A6:I6"/>
    <mergeCell ref="A7:I7"/>
    <mergeCell ref="A9:F9"/>
    <mergeCell ref="G9:I9"/>
    <mergeCell ref="A10:F10"/>
    <mergeCell ref="G10:I10"/>
    <mergeCell ref="A26:B27"/>
    <mergeCell ref="A22:A23"/>
    <mergeCell ref="B22:B23"/>
    <mergeCell ref="A24:A25"/>
    <mergeCell ref="B24:B25"/>
    <mergeCell ref="A1:I1"/>
    <mergeCell ref="A2:I2"/>
    <mergeCell ref="A3:I3"/>
    <mergeCell ref="A4:I4"/>
    <mergeCell ref="A5:I5"/>
    <mergeCell ref="A17:I17"/>
    <mergeCell ref="A13:E13"/>
    <mergeCell ref="F13:F16"/>
    <mergeCell ref="G13:G16"/>
    <mergeCell ref="A14:E14"/>
    <mergeCell ref="H14:I15"/>
    <mergeCell ref="A15:E15"/>
    <mergeCell ref="A16:E16"/>
  </mergeCells>
  <printOptions horizontalCentered="1" verticalCentered="1"/>
  <pageMargins left="0.39370078740157483" right="0.19685039370078741" top="0.59055118110236227" bottom="0.19685039370078741" header="0.19685039370078741" footer="0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44"/>
  <sheetViews>
    <sheetView tabSelected="1" view="pageBreakPreview" zoomScaleNormal="100" zoomScaleSheetLayoutView="100" workbookViewId="0">
      <selection activeCell="F29" sqref="F29"/>
    </sheetView>
  </sheetViews>
  <sheetFormatPr defaultRowHeight="12.75"/>
  <cols>
    <col min="1" max="1" width="20.42578125" customWidth="1"/>
    <col min="2" max="2" width="11.5703125" bestFit="1" customWidth="1"/>
    <col min="3" max="3" width="11.42578125" customWidth="1"/>
  </cols>
  <sheetData>
    <row r="1" spans="1:10" ht="16.5">
      <c r="A1" s="350" t="s">
        <v>91</v>
      </c>
      <c r="B1" s="350"/>
      <c r="C1" s="350"/>
      <c r="D1" s="350"/>
      <c r="E1" s="350"/>
      <c r="F1" s="350"/>
      <c r="G1" s="350"/>
      <c r="H1" s="350"/>
      <c r="I1" s="350"/>
      <c r="J1" s="350"/>
    </row>
    <row r="3" spans="1:10" ht="19.5" customHeight="1">
      <c r="A3" s="351" t="s">
        <v>30</v>
      </c>
      <c r="B3" s="352"/>
      <c r="C3" s="352"/>
      <c r="D3" s="352"/>
      <c r="E3" s="352"/>
      <c r="F3" s="352"/>
      <c r="G3" s="352"/>
      <c r="H3" s="352"/>
      <c r="I3" s="352"/>
      <c r="J3" s="353"/>
    </row>
    <row r="4" spans="1:10" ht="12.75" customHeight="1">
      <c r="A4" s="354" t="s">
        <v>31</v>
      </c>
      <c r="B4" s="354" t="s">
        <v>32</v>
      </c>
      <c r="C4" s="355" t="s">
        <v>33</v>
      </c>
      <c r="D4" s="355"/>
      <c r="E4" s="355"/>
      <c r="F4" s="355"/>
      <c r="G4" s="355"/>
      <c r="H4" s="355"/>
      <c r="I4" s="355"/>
      <c r="J4" s="356" t="s">
        <v>34</v>
      </c>
    </row>
    <row r="5" spans="1:10">
      <c r="A5" s="354"/>
      <c r="B5" s="355"/>
      <c r="C5" s="359" t="s">
        <v>35</v>
      </c>
      <c r="D5" s="360"/>
      <c r="E5" s="360"/>
      <c r="F5" s="361"/>
      <c r="G5" s="359" t="s">
        <v>36</v>
      </c>
      <c r="H5" s="360"/>
      <c r="I5" s="361"/>
      <c r="J5" s="357"/>
    </row>
    <row r="6" spans="1:10" ht="56.25">
      <c r="A6" s="354"/>
      <c r="B6" s="355"/>
      <c r="C6" s="142">
        <v>0.02</v>
      </c>
      <c r="D6" s="142">
        <v>0.03</v>
      </c>
      <c r="E6" s="142">
        <v>0.04</v>
      </c>
      <c r="F6" s="142">
        <v>0.05</v>
      </c>
      <c r="G6" s="141" t="s">
        <v>37</v>
      </c>
      <c r="H6" s="141" t="s">
        <v>38</v>
      </c>
      <c r="I6" s="141" t="s">
        <v>39</v>
      </c>
      <c r="J6" s="358"/>
    </row>
    <row r="7" spans="1:10">
      <c r="A7" s="143" t="s">
        <v>40</v>
      </c>
      <c r="B7" s="38" t="s">
        <v>41</v>
      </c>
      <c r="C7" s="131">
        <v>1</v>
      </c>
      <c r="D7" s="131">
        <v>1</v>
      </c>
      <c r="E7" s="131">
        <v>1</v>
      </c>
      <c r="F7" s="131">
        <v>1</v>
      </c>
      <c r="G7" s="131">
        <v>1</v>
      </c>
      <c r="H7" s="131">
        <v>1</v>
      </c>
      <c r="I7" s="131">
        <v>1</v>
      </c>
      <c r="J7" s="144"/>
    </row>
    <row r="8" spans="1:10" ht="22.5">
      <c r="A8" s="143" t="s">
        <v>42</v>
      </c>
      <c r="B8" s="38" t="s">
        <v>43</v>
      </c>
      <c r="C8" s="39">
        <v>4.6699999999999998E-2</v>
      </c>
      <c r="D8" s="39">
        <v>4.6699999999999998E-2</v>
      </c>
      <c r="E8" s="39">
        <v>4.6699999999999998E-2</v>
      </c>
      <c r="F8" s="39">
        <v>4.6699999999999998E-2</v>
      </c>
      <c r="G8" s="39">
        <v>3.4200000000000001E-2</v>
      </c>
      <c r="H8" s="39">
        <v>4.0099999999999997E-2</v>
      </c>
      <c r="I8" s="39">
        <v>3.4200000000000001E-2</v>
      </c>
      <c r="J8" s="144" t="s">
        <v>41</v>
      </c>
    </row>
    <row r="9" spans="1:10">
      <c r="A9" s="143" t="s">
        <v>44</v>
      </c>
      <c r="B9" s="38" t="s">
        <v>45</v>
      </c>
      <c r="C9" s="39">
        <v>7.5299999999999992E-2</v>
      </c>
      <c r="D9" s="39">
        <v>7.5299999999999992E-2</v>
      </c>
      <c r="E9" s="39">
        <v>7.5299999999999992E-2</v>
      </c>
      <c r="F9" s="39">
        <v>7.5299999999999992E-2</v>
      </c>
      <c r="G9" s="132">
        <v>4.9399999999999999E-2</v>
      </c>
      <c r="H9" s="39">
        <v>6.6400000000000001E-2</v>
      </c>
      <c r="I9" s="132">
        <v>4.9399999999999999E-2</v>
      </c>
      <c r="J9" s="144" t="s">
        <v>41</v>
      </c>
    </row>
    <row r="10" spans="1:10">
      <c r="A10" s="143" t="s">
        <v>46</v>
      </c>
      <c r="B10" s="38" t="s">
        <v>47</v>
      </c>
      <c r="C10" s="39">
        <v>9.6469999999999993E-3</v>
      </c>
      <c r="D10" s="39">
        <v>9.6469999999999993E-3</v>
      </c>
      <c r="E10" s="39">
        <v>9.6469999999999993E-3</v>
      </c>
      <c r="F10" s="39">
        <v>9.6469999999999993E-3</v>
      </c>
      <c r="G10" s="39">
        <v>9.6469999999999993E-3</v>
      </c>
      <c r="H10" s="39">
        <v>9.6469999999999993E-3</v>
      </c>
      <c r="I10" s="39">
        <v>9.6469999999999993E-3</v>
      </c>
      <c r="J10" s="144" t="s">
        <v>41</v>
      </c>
    </row>
    <row r="11" spans="1:10" ht="22.5">
      <c r="A11" s="143" t="s">
        <v>48</v>
      </c>
      <c r="B11" s="40"/>
      <c r="C11" s="41">
        <f>SUM(C12:C13)</f>
        <v>1.7100000000000001E-2</v>
      </c>
      <c r="D11" s="41">
        <f t="shared" ref="D11:I11" si="0">SUM(D12:D13)</f>
        <v>1.7100000000000001E-2</v>
      </c>
      <c r="E11" s="41">
        <f t="shared" si="0"/>
        <v>1.7100000000000001E-2</v>
      </c>
      <c r="F11" s="41">
        <f t="shared" si="0"/>
        <v>1.7100000000000001E-2</v>
      </c>
      <c r="G11" s="41">
        <f t="shared" si="0"/>
        <v>1.29E-2</v>
      </c>
      <c r="H11" s="41">
        <f t="shared" si="0"/>
        <v>8.2000000000000007E-3</v>
      </c>
      <c r="I11" s="41">
        <f t="shared" si="0"/>
        <v>1.29E-2</v>
      </c>
      <c r="J11" s="145" t="s">
        <v>41</v>
      </c>
    </row>
    <row r="12" spans="1:10">
      <c r="A12" s="143" t="s">
        <v>49</v>
      </c>
      <c r="B12" s="38" t="s">
        <v>50</v>
      </c>
      <c r="C12" s="39">
        <v>7.4000000000000003E-3</v>
      </c>
      <c r="D12" s="39">
        <v>7.4000000000000003E-3</v>
      </c>
      <c r="E12" s="39">
        <v>7.4000000000000003E-3</v>
      </c>
      <c r="F12" s="39">
        <v>7.4000000000000003E-3</v>
      </c>
      <c r="G12" s="39">
        <v>5.3E-3</v>
      </c>
      <c r="H12" s="39">
        <v>3.2000000000000002E-3</v>
      </c>
      <c r="I12" s="39">
        <v>5.3E-3</v>
      </c>
      <c r="J12" s="144" t="s">
        <v>41</v>
      </c>
    </row>
    <row r="13" spans="1:10">
      <c r="A13" s="143" t="s">
        <v>51</v>
      </c>
      <c r="B13" s="38" t="s">
        <v>52</v>
      </c>
      <c r="C13" s="39">
        <v>9.7000000000000003E-3</v>
      </c>
      <c r="D13" s="39">
        <v>9.7000000000000003E-3</v>
      </c>
      <c r="E13" s="39">
        <v>9.7000000000000003E-3</v>
      </c>
      <c r="F13" s="39">
        <v>9.7000000000000003E-3</v>
      </c>
      <c r="G13" s="39">
        <v>7.6E-3</v>
      </c>
      <c r="H13" s="39">
        <v>5.0000000000000001E-3</v>
      </c>
      <c r="I13" s="39">
        <v>7.6E-3</v>
      </c>
      <c r="J13" s="144" t="s">
        <v>41</v>
      </c>
    </row>
    <row r="14" spans="1:10">
      <c r="A14" s="143" t="s">
        <v>53</v>
      </c>
      <c r="B14" s="38" t="s">
        <v>54</v>
      </c>
      <c r="C14" s="41">
        <f t="shared" ref="C14:I14" si="1">SUM(C15:C17)</f>
        <v>5.0499999999999996E-2</v>
      </c>
      <c r="D14" s="41">
        <f t="shared" si="1"/>
        <v>5.7499999999999996E-2</v>
      </c>
      <c r="E14" s="41">
        <f t="shared" si="1"/>
        <v>6.4500000000000002E-2</v>
      </c>
      <c r="F14" s="41">
        <f t="shared" si="1"/>
        <v>7.1499999999999994E-2</v>
      </c>
      <c r="G14" s="41">
        <f t="shared" si="1"/>
        <v>3.6499999999999998E-2</v>
      </c>
      <c r="H14" s="41">
        <f t="shared" si="1"/>
        <v>6.1499999999999999E-2</v>
      </c>
      <c r="I14" s="41">
        <f t="shared" si="1"/>
        <v>6.1499999999999999E-2</v>
      </c>
      <c r="J14" s="145" t="s">
        <v>55</v>
      </c>
    </row>
    <row r="15" spans="1:10">
      <c r="A15" s="143" t="s">
        <v>56</v>
      </c>
      <c r="B15" s="40" t="s">
        <v>57</v>
      </c>
      <c r="C15" s="146">
        <v>1.3999999999999999E-2</v>
      </c>
      <c r="D15" s="146">
        <v>2.0999999999999998E-2</v>
      </c>
      <c r="E15" s="146">
        <v>2.7999999999999997E-2</v>
      </c>
      <c r="F15" s="146">
        <v>3.4999999999999996E-2</v>
      </c>
      <c r="G15" s="146" t="s">
        <v>9</v>
      </c>
      <c r="H15" s="146">
        <v>2.5000000000000001E-2</v>
      </c>
      <c r="I15" s="146">
        <v>2.5000000000000001E-2</v>
      </c>
      <c r="J15" s="144" t="s">
        <v>55</v>
      </c>
    </row>
    <row r="16" spans="1:10">
      <c r="A16" s="143" t="s">
        <v>58</v>
      </c>
      <c r="B16" s="40" t="s">
        <v>58</v>
      </c>
      <c r="C16" s="39">
        <v>6.4999999999999997E-3</v>
      </c>
      <c r="D16" s="39">
        <v>6.4999999999999997E-3</v>
      </c>
      <c r="E16" s="39">
        <v>6.4999999999999997E-3</v>
      </c>
      <c r="F16" s="39">
        <v>6.4999999999999997E-3</v>
      </c>
      <c r="G16" s="39">
        <v>6.4999999999999997E-3</v>
      </c>
      <c r="H16" s="39">
        <v>6.4999999999999997E-3</v>
      </c>
      <c r="I16" s="39">
        <v>6.4999999999999997E-3</v>
      </c>
      <c r="J16" s="144" t="s">
        <v>55</v>
      </c>
    </row>
    <row r="17" spans="1:10">
      <c r="A17" s="143" t="s">
        <v>59</v>
      </c>
      <c r="B17" s="40" t="s">
        <v>9</v>
      </c>
      <c r="C17" s="39">
        <v>0.03</v>
      </c>
      <c r="D17" s="39">
        <v>0.03</v>
      </c>
      <c r="E17" s="39">
        <v>0.03</v>
      </c>
      <c r="F17" s="39">
        <v>0.03</v>
      </c>
      <c r="G17" s="39">
        <v>0.03</v>
      </c>
      <c r="H17" s="39">
        <v>0.03</v>
      </c>
      <c r="I17" s="39">
        <v>0.03</v>
      </c>
      <c r="J17" s="144" t="s">
        <v>55</v>
      </c>
    </row>
    <row r="18" spans="1:10">
      <c r="A18" s="143" t="s">
        <v>60</v>
      </c>
      <c r="B18" s="40" t="s">
        <v>61</v>
      </c>
      <c r="C18" s="157">
        <v>4.4999999999999998E-2</v>
      </c>
      <c r="D18" s="157">
        <v>4.4999999999999998E-2</v>
      </c>
      <c r="E18" s="157">
        <v>4.4999999999999998E-2</v>
      </c>
      <c r="F18" s="157">
        <v>4.4999999999999998E-2</v>
      </c>
      <c r="G18" s="157">
        <v>4.4999999999999998E-2</v>
      </c>
      <c r="H18" s="157">
        <v>4.4999999999999998E-2</v>
      </c>
      <c r="I18" s="157">
        <v>4.4999999999999998E-2</v>
      </c>
      <c r="J18" s="144" t="s">
        <v>55</v>
      </c>
    </row>
    <row r="19" spans="1:10">
      <c r="A19" s="327"/>
      <c r="B19" s="328"/>
      <c r="C19" s="328"/>
      <c r="D19" s="328"/>
      <c r="E19" s="328"/>
      <c r="F19" s="328"/>
      <c r="G19" s="328"/>
      <c r="H19" s="328"/>
      <c r="I19" s="328"/>
      <c r="J19" s="329"/>
    </row>
    <row r="20" spans="1:10">
      <c r="A20" s="330" t="s">
        <v>62</v>
      </c>
      <c r="B20" s="331"/>
      <c r="C20" s="334" t="s">
        <v>63</v>
      </c>
      <c r="D20" s="335"/>
      <c r="E20" s="335"/>
      <c r="F20" s="335"/>
      <c r="G20" s="335"/>
      <c r="H20" s="335"/>
      <c r="I20" s="335"/>
      <c r="J20" s="336"/>
    </row>
    <row r="21" spans="1:10">
      <c r="A21" s="332"/>
      <c r="B21" s="333"/>
      <c r="C21" s="337" t="s">
        <v>64</v>
      </c>
      <c r="D21" s="338"/>
      <c r="E21" s="338"/>
      <c r="F21" s="338"/>
      <c r="G21" s="338"/>
      <c r="H21" s="338"/>
      <c r="I21" s="338"/>
      <c r="J21" s="339"/>
    </row>
    <row r="22" spans="1:10">
      <c r="A22" s="340" t="s">
        <v>65</v>
      </c>
      <c r="B22" s="341"/>
      <c r="C22" s="42">
        <f>(1+(C8+C11))*(1+C10)*(1+C9)-1</f>
        <v>0.15493938323858014</v>
      </c>
      <c r="D22" s="42">
        <f t="shared" ref="D22:I22" si="2">(1+(D8+D11))*(1+D10)*(1+D9)-1</f>
        <v>0.15493938323858014</v>
      </c>
      <c r="E22" s="42">
        <f t="shared" si="2"/>
        <v>0.15493938323858014</v>
      </c>
      <c r="F22" s="42">
        <f t="shared" si="2"/>
        <v>0.15493938323858014</v>
      </c>
      <c r="G22" s="42">
        <f t="shared" si="2"/>
        <v>0.10942712156077983</v>
      </c>
      <c r="H22" s="42">
        <f t="shared" si="2"/>
        <v>0.12869156998664</v>
      </c>
      <c r="I22" s="42">
        <f t="shared" si="2"/>
        <v>0.10942712156077983</v>
      </c>
      <c r="J22" s="342"/>
    </row>
    <row r="23" spans="1:10">
      <c r="A23" s="340" t="s">
        <v>66</v>
      </c>
      <c r="B23" s="341"/>
      <c r="C23" s="42">
        <f>(1-(C14+C18))</f>
        <v>0.90449999999999997</v>
      </c>
      <c r="D23" s="42">
        <f t="shared" ref="D23:I23" si="3">(1-(D14+D18))</f>
        <v>0.89749999999999996</v>
      </c>
      <c r="E23" s="42">
        <f t="shared" si="3"/>
        <v>0.89049999999999996</v>
      </c>
      <c r="F23" s="42">
        <f t="shared" si="3"/>
        <v>0.88349999999999995</v>
      </c>
      <c r="G23" s="42">
        <f t="shared" si="3"/>
        <v>0.91849999999999998</v>
      </c>
      <c r="H23" s="42">
        <f t="shared" si="3"/>
        <v>0.89349999999999996</v>
      </c>
      <c r="I23" s="42">
        <f t="shared" si="3"/>
        <v>0.89349999999999996</v>
      </c>
      <c r="J23" s="343"/>
    </row>
    <row r="24" spans="1:10">
      <c r="A24" s="345" t="s">
        <v>67</v>
      </c>
      <c r="B24" s="346"/>
      <c r="C24" s="349">
        <f>(1+C22)/C23-1</f>
        <v>0.27688157350865694</v>
      </c>
      <c r="D24" s="349">
        <f t="shared" ref="D24:I24" si="4">(1+D22)/D23-1</f>
        <v>0.28684053842738733</v>
      </c>
      <c r="E24" s="349">
        <f t="shared" si="4"/>
        <v>0.29695607326061779</v>
      </c>
      <c r="F24" s="349">
        <f t="shared" si="4"/>
        <v>0.3072318995343295</v>
      </c>
      <c r="G24" s="349">
        <f t="shared" si="4"/>
        <v>0.20786839582011951</v>
      </c>
      <c r="H24" s="349">
        <f t="shared" si="4"/>
        <v>0.26322503635885841</v>
      </c>
      <c r="I24" s="349">
        <f t="shared" si="4"/>
        <v>0.24166437779606031</v>
      </c>
      <c r="J24" s="343"/>
    </row>
    <row r="25" spans="1:10">
      <c r="A25" s="347"/>
      <c r="B25" s="348"/>
      <c r="C25" s="349"/>
      <c r="D25" s="349"/>
      <c r="E25" s="349"/>
      <c r="F25" s="349"/>
      <c r="G25" s="349"/>
      <c r="H25" s="349"/>
      <c r="I25" s="349"/>
      <c r="J25" s="344"/>
    </row>
    <row r="26" spans="1:10">
      <c r="A26" s="324" t="s">
        <v>68</v>
      </c>
      <c r="B26" s="325"/>
      <c r="C26" s="325"/>
      <c r="D26" s="325"/>
      <c r="E26" s="325"/>
      <c r="F26" s="325"/>
      <c r="G26" s="325"/>
      <c r="H26" s="325"/>
      <c r="I26" s="325"/>
      <c r="J26" s="326"/>
    </row>
    <row r="27" spans="1:10" ht="78.75" customHeight="1">
      <c r="A27" s="316" t="s">
        <v>69</v>
      </c>
      <c r="B27" s="317"/>
      <c r="C27" s="317"/>
      <c r="D27" s="317"/>
      <c r="E27" s="317"/>
      <c r="F27" s="317"/>
      <c r="G27" s="317"/>
      <c r="H27" s="317"/>
      <c r="I27" s="317"/>
      <c r="J27" s="318"/>
    </row>
    <row r="28" spans="1:10">
      <c r="A28" s="43"/>
      <c r="J28" s="44"/>
    </row>
    <row r="29" spans="1:10" s="8" customFormat="1">
      <c r="A29" s="323" t="s">
        <v>126</v>
      </c>
      <c r="B29" s="323"/>
      <c r="C29" s="46">
        <f ca="1">TODAY()</f>
        <v>45191</v>
      </c>
      <c r="D29" s="8" t="s">
        <v>70</v>
      </c>
      <c r="H29" s="48" t="s">
        <v>73</v>
      </c>
      <c r="I29" s="49" t="s">
        <v>72</v>
      </c>
      <c r="J29" s="9"/>
    </row>
    <row r="30" spans="1:10" s="8" customFormat="1">
      <c r="A30" s="45"/>
      <c r="B30" s="46"/>
      <c r="J30" s="9"/>
    </row>
    <row r="31" spans="1:10" s="8" customFormat="1">
      <c r="A31" s="45"/>
      <c r="B31" s="46"/>
      <c r="J31" s="9"/>
    </row>
    <row r="32" spans="1:10" s="8" customFormat="1">
      <c r="A32" s="45"/>
      <c r="B32" s="46"/>
      <c r="J32" s="9"/>
    </row>
    <row r="33" spans="1:10" s="8" customFormat="1">
      <c r="A33" s="45"/>
      <c r="B33" s="46"/>
      <c r="J33" s="9"/>
    </row>
    <row r="34" spans="1:10" s="8" customFormat="1">
      <c r="A34" s="7"/>
      <c r="J34" s="9"/>
    </row>
    <row r="35" spans="1:10" s="8" customFormat="1">
      <c r="A35" s="7"/>
      <c r="C35" s="319" t="str">
        <f>'Planilha Orcamentária'!C38</f>
        <v>Leonel César de Oliveira</v>
      </c>
      <c r="D35" s="319"/>
      <c r="E35" s="319"/>
      <c r="F35" s="319"/>
      <c r="G35" s="319"/>
      <c r="J35" s="9"/>
    </row>
    <row r="36" spans="1:10" s="8" customFormat="1">
      <c r="A36" s="7"/>
      <c r="B36" s="322" t="str">
        <f>'Planilha Orcamentária'!C40</f>
        <v>Engenheiro Civil</v>
      </c>
      <c r="C36" s="322"/>
      <c r="D36" s="322"/>
      <c r="E36" s="321" t="str">
        <f>'Planilha Orcamentária'!C41</f>
        <v>CREA-MG Nº: 256.330/D</v>
      </c>
      <c r="F36" s="321"/>
      <c r="G36" s="321"/>
      <c r="J36" s="9"/>
    </row>
    <row r="37" spans="1:10" s="8" customFormat="1">
      <c r="A37" s="7"/>
      <c r="J37" s="9"/>
    </row>
    <row r="38" spans="1:10" s="8" customFormat="1">
      <c r="A38" s="7"/>
      <c r="J38" s="9"/>
    </row>
    <row r="39" spans="1:10" s="8" customFormat="1">
      <c r="A39" s="7"/>
      <c r="J39" s="9"/>
    </row>
    <row r="40" spans="1:10" s="8" customFormat="1">
      <c r="A40" s="7"/>
      <c r="J40" s="9"/>
    </row>
    <row r="41" spans="1:10" s="8" customFormat="1">
      <c r="A41" s="7"/>
      <c r="C41" s="319" t="str">
        <f>'Planilha Orcamentária'!C44</f>
        <v>Gaspar Carlos Filho</v>
      </c>
      <c r="D41" s="319"/>
      <c r="E41" s="319"/>
      <c r="F41" s="319"/>
      <c r="G41" s="319"/>
      <c r="J41" s="9"/>
    </row>
    <row r="42" spans="1:10" s="8" customFormat="1">
      <c r="A42" s="7"/>
      <c r="C42" s="320" t="str">
        <f>'Planilha Orcamentária'!C45</f>
        <v>Prefeito Municipal de Quartel Geral/MG</v>
      </c>
      <c r="D42" s="320"/>
      <c r="E42" s="320"/>
      <c r="F42" s="320"/>
      <c r="G42" s="320"/>
      <c r="J42" s="9"/>
    </row>
    <row r="43" spans="1:10" s="8" customFormat="1">
      <c r="A43" s="7"/>
      <c r="C43" s="128"/>
      <c r="D43" s="128"/>
      <c r="E43" s="128"/>
      <c r="F43" s="128"/>
      <c r="G43" s="128"/>
      <c r="J43" s="9"/>
    </row>
    <row r="44" spans="1:10" s="8" customFormat="1">
      <c r="A44" s="36"/>
      <c r="B44" s="35"/>
      <c r="C44" s="35"/>
      <c r="D44" s="35"/>
      <c r="E44" s="35"/>
      <c r="F44" s="35"/>
      <c r="G44" s="35"/>
      <c r="H44" s="35"/>
      <c r="I44" s="35"/>
      <c r="J44" s="37"/>
    </row>
  </sheetData>
  <mergeCells count="31">
    <mergeCell ref="A1:J1"/>
    <mergeCell ref="A3:J3"/>
    <mergeCell ref="A4:A6"/>
    <mergeCell ref="B4:B6"/>
    <mergeCell ref="C4:I4"/>
    <mergeCell ref="J4:J6"/>
    <mergeCell ref="C5:F5"/>
    <mergeCell ref="G5:I5"/>
    <mergeCell ref="A26:J26"/>
    <mergeCell ref="A19:J19"/>
    <mergeCell ref="A20:B21"/>
    <mergeCell ref="C20:J20"/>
    <mergeCell ref="C21:J21"/>
    <mergeCell ref="A22:B22"/>
    <mergeCell ref="J22:J25"/>
    <mergeCell ref="A23:B23"/>
    <mergeCell ref="A24:B25"/>
    <mergeCell ref="C24:C25"/>
    <mergeCell ref="D24:D25"/>
    <mergeCell ref="E24:E25"/>
    <mergeCell ref="F24:F25"/>
    <mergeCell ref="G24:G25"/>
    <mergeCell ref="H24:H25"/>
    <mergeCell ref="I24:I25"/>
    <mergeCell ref="A27:J27"/>
    <mergeCell ref="C35:G35"/>
    <mergeCell ref="C41:G41"/>
    <mergeCell ref="C42:G42"/>
    <mergeCell ref="E36:G36"/>
    <mergeCell ref="B36:D36"/>
    <mergeCell ref="A29:B29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87" fitToHeight="0" orientation="portrait" r:id="rId1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4ZcV+WyMaqiLB24u1c4i+AiYnhRXiEH44udI2jJh+BY=</DigestValue>
    </Reference>
    <Reference Type="http://www.w3.org/2000/09/xmldsig#Object" URI="#idOfficeObject">
      <DigestMethod Algorithm="http://www.w3.org/2001/04/xmlenc#sha256"/>
      <DigestValue>WrtaRHDOZihhvF95A4ypkh/FxJA0nh246BhmSLGTyDU=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WnBsw07+EijOfxiAHZU9iPU26edqlHftBHKmmm3T2C4=</DigestValue>
    </Reference>
  </SignedInfo>
  <SignatureValue>l/nRTWFI3dl5Ls0F9ria6XrIzNz3m05kG/3L/3Rlj2OJM4Kxj1LQgNQ1MrJCzd4+xYivkL5ZEObC
ps4n1RFkuaeRHeyrUASYQZriJmCJZ9D0l6wvNz0A+D2o7ulE3imaPIJsR738xTsM2FY5XPNbuo/N
2aOBx8s1V9XoaYGNWasAd2uF6977mTH2CzMJtVDWK62VoPs7kVbi7TtqXvK4SaYYOm16KFtHmKJx
xVilbA6FvpAlk1SyFZeHgJluCjfkRNf4geknw5euYNRU9W2nmf1t9jXoR38XyXU4ugH/6eWsC6tE
hRgyInnXZeHMbe04vz4ZN/LYngIbHMjGgQK7GQ==</SignatureValue>
  <KeyInfo>
    <X509Data>
      <X509Certificate>MIIHkjCCBXqgAwIBAgIIUhkV2qO6jVEwDQYJKoZIhvcNAQELBQAwczELMAkGA1UEBhMCQlIxEzARBgNVBAoTCklDUC1CcmFzaWwxNjA0BgNVBAsTLVNlY3JldGFyaWEgZGEgUmVjZWl0YSBGZWRlcmFsIGRvIEJyYXNpbCAtIFJGQjEXMBUGA1UEAxMOQUMgTElOSyBSRkIgdjIwHhcNMjEwMjI2MTMwMDAwWhcNMjYwMjI2MTMwMDAwWjCB5DELMAkGA1UEBhMCQlIxEzARBgNVBAoTCklDUC1CcmFzaWwxFzAVBgNVBAsTDjMwODYzMjM4MDAwMTAxMTYwNAYDVQQLEy1TZWNyZXRhcmlhIGRhIFJlY2VpdGEgRmVkZXJhbCBkbyBCcmFzaWwgLSBSRkIxFTATBgNVBAsTDFJGQiBlLUNQRiBBMzEUMBIGA1UECxMLKEVNIEJSQU5DTykxEzARBgNVBAsTCnByZXNlbmNpYWwxLTArBgNVBAMTJExFT05FTCBDRVNBUiBERSBPTElWRUlSQTowNzQ2MDg1ODY5MjCCASIwDQYJKoZIhvcNAQEBBQADggEPADCCAQoCggEBAL6klFg+NP1HvQXZ9oEm56wj4vjsLcDY8njK3+gBuf/r5ybizZme9aARjmBMnduXx+PBzITS0nNOAOV5nXSREFgrc15iK/zChmBv41HoxcLdXcXReILWtK9NUNAY9mAE4z85ZRbO60AYV9e2kjDJEgTAMBNT+kCqAdT1Hs1FasXc6/HlRMK25TUCR3BG4vZRicfy9hdVYVcTsrcNUUZnD038NOi/lf1Vu7qhpEqcicvpOoubTu82NeppkMCp0k7xYIoI+BykW/mK01CIpYL56gAeE6/42z0EO22yvy4uhUxpTnpbOmdpNDm9+5SSEck5fkFdrYzRPLASlv4uPYMEwskCAwEAAaOCArYwggKyMB8GA1UdIwQYMBaAFA3f1kf0E07lIlgyLGam5y7kV7wCMA4GA1UdDwEB/wQEAwIF4DBuBgNVHSAEZzBlMGMGBmBMAQIDODBZMFcGCCsGAQUFBwIBFktodHRwOi8vcmVwb3NpdG9yaW8ubGlua2NlcnRpZmljYWNhby5jb20uYnIvYWMtbGlua3JmYi9hYy1saW5rLXJmYi1wYy1hMy5wZGYwgbAGA1UdHwSBqDCBpTBQoE6gTIZKaHR0cDovL3JlcG9zaXRvcmlvLmxpbmtjZXJ0aWZpY2FjYW8uY29tLmJyL2FjLWxpbmtyZmIvbGNyLWFjLWxpbmtyZmJ2NS5jcmwwUaBPoE2GS2h0dHA6Ly9yZXBvc2l0b3JpbzIubGlua2NlcnRpZmljYWNhby5jb20uYnIvYWMtbGlua3JmYi9sY3ItYWMtbGlua3JmYnY1LmNybDCBlQYIKwYBBQUHAQEEgYgwgYUwUgYIKwYBBQUHMAKGRmh0dHA6Ly9yZXBvc2l0b3Jpby5saW5rY2VydGlmaWNhY2FvLmNvbS5ici9hYy1saW5rcmZiL2FjLWxpbmtyZmJ2NS5wN2IwLwYIKwYBBQUHMAGGI2h0dHA6Ly9vY3NwLmxpbmtjZXJ0aWZpY2FjYW8uY29tLmJyMIGZBgNVHREEgZEwgY6BGUxFT05FTF9DRVNBUkBZQUhPTy5DT00uQlKgOAYFYEwBAwGgLxMtMTIwNjE5ODYwNzQ2MDg1ODY5MjAwMDAwMDAwMDAwMDAwMDAwMDAwMDAwMDAwoB4GBWBMAQMFoBUTEzAwMDAwMDAwMDAwMDAwMDAwMDCgFwYFYEwBAwagDhMMMDAwMDAwMDAwMDAwMB0GA1UdJQQWMBQGCCsGAQUFBwMCBggrBgEFBQcDBDAJBgNVHRMEAjAAMA0GCSqGSIb3DQEBCwUAA4ICAQBJu5HVVJZcMe2ykay222eOiA5gl75vH9CV6zJn28ySYAZrFoJI3M9ix8vR9hMeYl12/cTU43vIb6KTedN1qywLgjQbf3PPwImdipToqdoxSTXHeaQE2WxR2aH4npSoD8m1a5IcPphOiUrX9pAL6GazJPvk540jcb3YWYCV5lg/bIBgUHwT/DaYilUDGcZfAlWwG9spEjaZISKpCoJy9d+A4wkuUoG/Z3bz5X5VRHhksf4F4AwFebNFzTwnhpDs3zF04fcG3SvQCl/rcFw+yWs3R1o95hj2SZl6psBuOH2ciBsLYfLZOPxuWpR3W2/2+6OjXYQYMhQpM/sHYGLlerw4NjNZBkfVdxJOj+ehPAnS4SIbvkVz2tYucVPlt6HdPj1vZfkFOldF+mgY9f503VqFBU0JkRKJAb3iIyeC5gU8Mk24RjSZvA8JjqxW/xah3LfhGN0WYGI0DIgj/ZlzdFZsTJ6JCzlMUU+/Jl12c755CLgZqgZK+MZ0CmeKHFPjaGT7F71cZmrvDmvji3yodgYH03fXtfXTDnRSi0LVhfz298ho8TkKe72Z//KyZIgs1hLbw8AyRs07STf1XSu941SkzZmvOQ/iKDfQwbPJJCdeztHxgfaemNF0LQwRZgUK+lSVYThIiHxShHU/D72O27c5nsPmclKQZ3T896oRsBrSl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k0ibptO7nRcRBGneSe+iTjs7ZbpMn2/fBU5ridPaSLc=</DigestValue>
      </Reference>
      <Reference URI="/xl/calcChain.xml?ContentType=application/vnd.openxmlformats-officedocument.spreadsheetml.calcChain+xml">
        <DigestMethod Algorithm="http://www.w3.org/2001/04/xmlenc#sha256"/>
        <DigestValue>Tf6UEKpzCyDqoM49jqtQjDUayxVhtiMajkdvNgkbgZU=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VYnwYvVkgu4qDKyX7wNOI9VDBCO4MD3Ak2WeegWFu2o=</DigestValue>
      </Reference>
      <Reference URI="/xl/drawings/_rels/drawing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thXIF9TONTczk5OgRr7jRZqRcx0nJHZcwd3V200/SVs=</DigestValue>
      </Reference>
      <Reference URI="/xl/drawings/_rels/drawing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VYnwYvVkgu4qDKyX7wNOI9VDBCO4MD3Ak2WeegWFu2o=</DigestValue>
      </Reference>
      <Reference URI="/xl/drawings/drawing1.xml?ContentType=application/vnd.openxmlformats-officedocument.drawing+xml">
        <DigestMethod Algorithm="http://www.w3.org/2001/04/xmlenc#sha256"/>
        <DigestValue>owPGGC7jq+pYsRkPffu+o6TyCIJQQsV9ZDZHFw/ZOyE=</DigestValue>
      </Reference>
      <Reference URI="/xl/drawings/drawing2.xml?ContentType=application/vnd.openxmlformats-officedocument.drawing+xml">
        <DigestMethod Algorithm="http://www.w3.org/2001/04/xmlenc#sha256"/>
        <DigestValue>qjGDxT1bvnFleI9oKsfcXiWS90X7bvSjZAvD/NkaDf4=</DigestValue>
      </Reference>
      <Reference URI="/xl/drawings/drawing3.xml?ContentType=application/vnd.openxmlformats-officedocument.drawing+xml">
        <DigestMethod Algorithm="http://www.w3.org/2001/04/xmlenc#sha256"/>
        <DigestValue>bMj2i1FVB/YGo0BsYVwlTuoiW7eZpedYxyOrWshD5F8=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XvYZGeVUD8H2KEKZGAlqxk9eUEskTP2TMz+d83MlfUU=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Tc1Dpn/HZiffnuVse0uzhIJuThxy6lC3N3vrSEr0ZMA=</DigestValue>
      </Reference>
      <Reference URI="/xl/media/image1.jpg?ContentType=image/jpeg">
        <DigestMethod Algorithm="http://www.w3.org/2001/04/xmlenc#sha256"/>
        <DigestValue>q1xhZIhfvo9Ld44TdIrAludcwwQTKDvUbBqLCSnR/Ro=</DigestValue>
      </Reference>
      <Reference URI="/xl/media/image2.jpeg?ContentType=image/jpeg">
        <DigestMethod Algorithm="http://www.w3.org/2001/04/xmlenc#sha256"/>
        <DigestValue>Rp6Ng2aXLq5D5jt+P1m93ffPxQ77osD/vrEiYE7zh/s=</DigestValue>
      </Reference>
      <Reference URI="/xl/media/image3.jpeg?ContentType=image/jpeg">
        <DigestMethod Algorithm="http://www.w3.org/2001/04/xmlenc#sha256"/>
        <DigestValue>D6mt+vLh7ZVNUzMRlRlqj3PWbPVyK0WUGuvSl2MILI0=</DigestValue>
      </Reference>
      <Reference URI="/xl/media/image4.jpeg?ContentType=image/jpeg">
        <DigestMethod Algorithm="http://www.w3.org/2001/04/xmlenc#sha256"/>
        <DigestValue>nCvjiVxPEDSXF6Skj3ECoFafnAmoUUA4Gc9Xt1oDNVc=</DigestValue>
      </Reference>
      <Reference URI="/xl/media/image5.jpeg?ContentType=image/jpeg">
        <DigestMethod Algorithm="http://www.w3.org/2001/04/xmlenc#sha256"/>
        <DigestValue>AeoSwd9t7bYDFa4BTQ1hbgDpbDhMfZbAkXb/PUWi/pI=</DigestValue>
      </Reference>
      <Reference URI="/xl/metadata.xml?ContentType=application/vnd.openxmlformats-officedocument.spreadsheetml.sheetMetadata+xml">
        <DigestMethod Algorithm="http://www.w3.org/2001/04/xmlenc#sha256"/>
        <DigestValue>TBUkY8+dnr7pPvufhQ6QegdVl7pEj9CN9ytih3i7/aE=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gG3pA3yfDKNXszGGMGOFYXpBCDyh4PI8Gz0iXmFJ6zg=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ckpinNGIGUODZPsS/OXjsbRD/p6cz0et44SdrVrSEFw=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ckpinNGIGUODZPsS/OXjsbRD/p6cz0et44SdrVrSEFw=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b4GcVvtwfj1m/xAr0HSJokQrhF2YKyAyeingasWfZ+0=</DigestValue>
      </Reference>
      <Reference URI="/xl/sharedStrings.xml?ContentType=application/vnd.openxmlformats-officedocument.spreadsheetml.sharedStrings+xml">
        <DigestMethod Algorithm="http://www.w3.org/2001/04/xmlenc#sha256"/>
        <DigestValue>RcytFUQQI/rwFsafxj+xl90uwiFcqt8IS+5pyOBFKt0=</DigestValue>
      </Reference>
      <Reference URI="/xl/styles.xml?ContentType=application/vnd.openxmlformats-officedocument.spreadsheetml.styles+xml">
        <DigestMethod Algorithm="http://www.w3.org/2001/04/xmlenc#sha256"/>
        <DigestValue>So4moyQ06IKiBf2d1qfdpkxeY2BxLTdCto4+HlTUwUk=</DigestValue>
      </Reference>
      <Reference URI="/xl/theme/theme1.xml?ContentType=application/vnd.openxmlformats-officedocument.theme+xml">
        <DigestMethod Algorithm="http://www.w3.org/2001/04/xmlenc#sha256"/>
        <DigestValue>YNeH5J+J9RxutazRnaWBrYU5Xm5oQzBJ7Lrr3bNNcJw=</DigestValue>
      </Reference>
      <Reference URI="/xl/workbook.xml?ContentType=application/vnd.openxmlformats-officedocument.spreadsheetml.sheet.main+xml">
        <DigestMethod Algorithm="http://www.w3.org/2001/04/xmlenc#sha256"/>
        <DigestValue>BROqBxcVFsFmS1T6OlygbHGWfN90fg/NjVlfLdjYUEc=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gc8gglqzrTW6QqtJ1wKoNXolcaOgzOM1fQMzKARu980=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iLnqDiTvY3jcO6oGUkMq4Xn822GZ9FieCsP3rsGEq9A=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Auuqa0XyaXU4hdxM770k/DVyj5HFS3KFPVMKRz5ysj0=</DigestValue>
      </Reference>
      <Reference URI="/xl/worksheets/sheet1.xml?ContentType=application/vnd.openxmlformats-officedocument.spreadsheetml.worksheet+xml">
        <DigestMethod Algorithm="http://www.w3.org/2001/04/xmlenc#sha256"/>
        <DigestValue>czQsEasSVttPDnpf/A+0Y6WCCFW4hvAJqbgwthBhk4E=</DigestValue>
      </Reference>
      <Reference URI="/xl/worksheets/sheet2.xml?ContentType=application/vnd.openxmlformats-officedocument.spreadsheetml.worksheet+xml">
        <DigestMethod Algorithm="http://www.w3.org/2001/04/xmlenc#sha256"/>
        <DigestValue>RkFpwMpiUgZl5HjMT01LjK74kcZ/i8r9MzWiOXktAuw=</DigestValue>
      </Reference>
      <Reference URI="/xl/worksheets/sheet3.xml?ContentType=application/vnd.openxmlformats-officedocument.spreadsheetml.worksheet+xml">
        <DigestMethod Algorithm="http://www.w3.org/2001/04/xmlenc#sha256"/>
        <DigestValue>S5+vBukEzNzVUPbG7gGz92vVKoYNn7baiFHk9iG9JqE=</DigestValue>
      </Reference>
      <Reference URI="/xl/worksheets/sheet4.xml?ContentType=application/vnd.openxmlformats-officedocument.spreadsheetml.worksheet+xml">
        <DigestMethod Algorithm="http://www.w3.org/2001/04/xmlenc#sha256"/>
        <DigestValue>t+s0bvUOXY5+AWpEh8uPde8tGwRaiTHXIg34pUOm+/I=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2023-09-22T18:41:49Z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16.0.16731/25</OfficeVersion>
          <ApplicationVersion>16.0.16731</ApplicationVersion>
          <Monitors>1</Monitors>
          <HorizontalResolution>1366</HorizontalResolution>
          <VerticalResolution>768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  <SignatureInfoV2 xmlns="http://schemas.microsoft.com/office/2006/digsig">
          <Address1>RUA HIPOLITO PINTO - 240</Address1>
          <Address2/>
        </SignatureInfoV2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2023-09-22T18:41:49Z</xd:SigningTime>
          <xd:SigningCertificate>
            <xd:Cert>
              <xd:CertDigest>
                <DigestMethod Algorithm="http://www.w3.org/2001/04/xmlenc#sha256"/>
                <DigestValue>NIDlUG8CIKc6lEpBXdmlGchYScfGkRKqelmFDWmPJQI=</DigestValue>
              </xd:CertDigest>
              <xd:IssuerSerial>
                <X509IssuerName>CN=AC LINK RFB v2, OU=Secretaria da Receita Federal do Brasil - RFB, O=ICP-Brasil, C=BR</X509IssuerName>
                <X509SerialNumber>5915783614321823057</X509SerialNumber>
              </xd:IssuerSerial>
            </xd:Cert>
          </xd:SigningCertificate>
          <xd:SignaturePolicyIdentifier>
            <xd:SignaturePolicyImplied/>
          </xd:SignaturePolicyIdentifier>
          <xd:SignatureProductionPlace>
            <xd:City>QUARTEL GERAL</xd:City>
            <xd:StateOrProvince>MINAS GERAIS</xd:StateOrProvince>
            <xd:PostalCode>35625000</xd:PostalCode>
            <xd:CountryName>BRASIL</xd:CountryName>
          </xd:SignatureProductionPlace>
          <xd:SignerRole>
            <xd:ClaimedRoles>
              <xd:ClaimedRole>ENGENHEIRO CIVIL</xd:ClaimedRole>
            </xd:ClaimedRoles>
          </xd:SignerRole>
        </xd:SignedSignatureProperties>
        <xd:SignedDataObjectProperties>
          <xd:CommitmentTypeIndication>
            <xd:CommitmentTypeId>
              <xd:Identifier>http://uri.etsi.org/01903/v1.2.2#ProofOfOrigin</xd:Identifier>
              <xd:Description>Criou e aprovou este documento</xd:Description>
            </xd:CommitmentTypeId>
            <xd:AllSignedDataObjects/>
          </xd:CommitmentTypeIndication>
        </xd:SignedDataObjectProperties>
      </xd:SignedProperties>
      <xd:UnsignedProperties>
        <xd:UnsignedSignatureProperties>
          <xd:CertificateValues>
            <xd:EncapsulatedX509Certificate>MIIG1jCCBL6gAwIBAgIBFjANBgkqhkiG9w0BAQ0FADCBkDELMAkGA1UEBhMCQlIxEzARBgNVBAoMCklDUC1CcmFzaWwxNDAyBgNVBAsMK0F1dG9yaWRhZGUgQ2VydGlmaWNhZG9yYSBSYWl6IEJyYXNpbGVpcmEgdjUxNjA0BgNVBAMMLUFDIFNlY3JldGFyaWEgZGEgUmVjZWl0YSBGZWRlcmFsIGRvIEJyYXNpbCB2NDAeFw0xODAyMjcxMzQyNDBaFw0yOTAyMjAxMjAwMDRaMHMxCzAJBgNVBAYTAkJSMRMwEQYDVQQKEwpJQ1AtQnJhc2lsMTYwNAYDVQQLEy1TZWNyZXRhcmlhIGRhIFJlY2VpdGEgRmVkZXJhbCBkbyBCcmFzaWwgLSBSRkIxFzAVBgNVBAMTDkFDIExJTksgUkZCIHYyMIICIjANBgkqhkiG9w0BAQEFAAOCAg8AMIICCgKCAgEAiSglOWWKSbm3JTm+yZ1EioJ6gfv1IJvafMW5fM9Xj/3KL1v+hEgAY9a2h8K1KXZJ3Vtt+7V4Tx44Dwtdp7Pkr5FQUo4yFhnruYfu4gQFW5xr8E1soJr13hbE7oElWujsaVPXlv7GAhxHKuFyPhyRmHMhsb/JrOmb/+4vOE/3P9OOEGgr/vZ7cv3nKvMEqhOh21W/7/f8Wk93IPSgs59GLVecr+Cmc0yu3fYmxhrf2LqNhru5QoeL4QNjlXQjWPdgVf9QbEU1SwO90fOybPvcziLQIv6jdyRjPJofdKbhsgEvaA+CAPme/WMkBo9AZ+kDN4I1Lyx5d+m6kkGiAOCluHsL6xhV45xzvnjNd9n3EJxDd6ms4py0a5ynVvkaVBCvfnQw46AVjMdIW4HUA0YS7CMSZUe8jY7jthz76cCBwrAjFIuj5Zt1MWQju+LeDA9Mg3kQxOcE9rD26FpJknBmTiMcSZPBqP4d8TsOqcTuEIWxRlusKf1d97daggPsmgY4NtnUyNF+OZKdWCWLLoF1ofjVRPmjRKIfoiurJGd8FvXiK1gS/kUeOaU0Z9gsv/PboF2lU0OoXeRPDQSLxH/aRLevtRJGy1Y/v4loOKhfh29yZrZp6qswRPAfuAMxgTQqr/W78WKlcgboiCHSA/4QQpU3ph+iYJSrZJSCtx3WCaECAwEAAaOCAVUwggFRMIGnBgNVHSAEgZ8wgZwwTAYGYEwBAgE7MEIwQAYIKwYBBQUHAgEWNGh0dHA6Ly93d3cucmVjZWl0YS5mYXplbmRhLmdvdi5ici9hY3JmYi9kcGNhY3JmYi5wZGYwTAYGYEwBAgM4MEIwQAYIKwYBBQUHAgEWNGh0dHA6Ly93d3cucmVjZWl0YS5mYXplbmRhLmdvdi5ici9hY3JmYi9kcGNhY3JmYi5wZGYwRAYDVR0fBD0wOzA5oDegNYYzaHR0cDovL3d3dy5yZWNlaXRhLmZhemVuZGEuZ292LmJyL2FjcmZiL2FjcmZidjQuY3JsMB8GA1UdIwQYMBaAFBqY5kPKHN2SnpljRVoq6R+HIM01MB0GA1UdDgQWBBQN39ZH9BNO5SJYMixmpucu5Fe8AjAPBgNVHRMBAf8EBTADAQH/MA4GA1UdDwEB/wQEAwIBBjANBgkqhkiG9w0BAQ0FAAOCAgEAQa/CcUbwxj7LFydJBwLGPvn3bXmgoqIADDSra8PZoklFhjazOkhn6qnMR+8K2piYxN0c7A9YZvAeFt0Y1eSSkCbvQxhFgv97i2C/MZpsjXR+WbNhq11eUwGbAMe/4QE5KbQXzJ2L5Htrvg+GCp4+dtjUIWoVgadJwThE1XdaFlYoMRY+ARmZt/+BYr3kfd9WTt32cevUD05rh/1AgWLQwE3drBhehCg5ApLP1UHVkjU4tM4bUa+J0vwbgodnSKJoVCZQnev6g+tjjZxGQOD3hpG4DiOIDa4lhDuqv7A9yLmpeolTY000WPbnMY3EccwxrqPavmt41tIAKy5jIDRID8o8nRurWbsX509YV05M9vmHbSwBSC2qg6nIOSyWUywl+lyhmw1Hgis3ZSLLHSzM+P0IPOeWNaDv1b4oxQrn+Xd2gw8BVrAri4P6Lp/RiCfVEPqXHRZXFg9WXIq6ggftMoRMZysKrMpQtFhrZ6YvKF1qyh66IveBX1iLcz671HBcHO3LYp/uS0RWJJxDlzIxnQBY3a0UnoAKg4eleQPxIbcM8lLFgj0k3vPgjfhGsScwBqfMWo3XjBo2HTvmXaN/Myo0aWBp9SWfxtZofXwGp9GsuZnQp/yXd1TDvZHAILhkJQIoPw0NP1QukpnaoUqSO4LVGpJEiMRrDsNXnMj2Yjk=</xd:EncapsulatedX509Certificate>
            <xd:EncapsulatedX509Certificate>MIIGYDCCBEigAwIBAgIBBDANBgkqhkiG9w0BAQ0FADCBlzELMAkGA1UEBhMCQlIxEzARBgNVBAoMCklDUC1CcmFzaWwxPTA7BgNVBAsMNEluc3RpdHV0byBOYWNpb25hbCBkZSBUZWNub2xvZ2lhIGRhIEluZm9ybWFjYW8gLSBJVEkxNDAyBgNVBAMMK0F1dG9yaWRhZGUgQ2VydGlmaWNhZG9yYSBSYWl6IEJyYXNpbGVpcmEgdjUwHhcNMTYwNzIwMTMzMjA0WhcNMjkwMzAyMTIwMDA0WjCBkDELMAkGA1UEBhMCQlIxEzARBgNVBAoMCklDUC1CcmFzaWwxNDAyBgNVBAsMK0F1dG9yaWRhZGUgQ2VydGlmaWNhZG9yYSBSYWl6IEJyYXNpbGVpcmEgdjUxNjA0BgNVBAMMLUFDIFNlY3JldGFyaWEgZGEgUmVjZWl0YSBGZWRlcmFsIGRvIEJyYXNpbCB2NDCCAiIwDQYJKoZIhvcNAQEBBQADggIPADCCAgoCggIBAJ1gd6oPyvAvYC0B5fUItXFU/csX2yNEOVJjr/SeuSv5bE0gIc/kUjoYVNMuUe+CTBY/gkoIiwR7qr7Dsp9jn8FTLnALrn6j1sbbkoD4ytTI3WHUuiefz/oApv+H5zPswj3JqUyXaK7bzN5Akc3PNFUzRb3+UbtYA2fXinBAewxrpZidGX0A+ioC++qPq06APTio9SWSBBGEZgmLOAHpkdHhNUAaP9MJXRcQ9k4kilOt3uewRP7EKMyMGDyNPeqDtWCWCEif7vZiLScrKSY3l25nCW9wVN8qQ0G8mJwMTFhntZfG7098kRN0fIVAstyT4KsyVIOWgj8r2pZ913yJfobMROyl89X5leR298gzwDhN2UKJXHmf7XFzqOTg0Hl4dK5LzSg07Ry2DqooFwdvxjBXlWdAVkTdZo5lM5FQGr5uNDFyL2DQwDtmpMrQ7QrVA4saXfwBsMWMel20siX8t2bOFIXHc1HiUDxETgCQw4542pwOtFPj8+UFag+ypZhyk8voAaXQjw3qGubWI68jFNZTrNXjQThIlJWI83OWjcvmIr4SPgbf9hIIHzznSdzqPXXdAZRNS9fxrxmgoTcG4I7cu1hZgBv9HHIaUKr2MwXAdNiqoe71wDkLCKUx8/fVJnhswqHBHYAj+KjBwyoJW1JliL91QOT3Bjz2epj7kj7tAgMBAAGjgbswgbgwHQYDVR0OBBYEFBqY5kPKHN2SnpljRVoq6R+HIM01MA8GA1UdEwEB/wQFMAMBAf8wDgYDVR0PAQH/BAQDAgEGMBQGA1UdIAQNMAswCQYFYEwBAQgwADA/BgNVHR8EODA2MDSgMqAwhi5odHRwOi8vYWNyYWl6LmljcGJyYXNpbC5nb3YuYnIvTENSYWNyYWl6djUuY3JsMB8GA1UdIwQYMBaAFGmovnXZxO9s5xNF5GFu5Wj4tkBeMA0GCSqGSIb3DQEBDQUAA4ICAQBrQuAL6TWbdnOpHbgSzAd9Pkc+vr5uTd7ml4xfPPs/I+BNCGT9Q6OTx/26m6q9rOrl6/9AASYDE5esiwBlaQ4OPzQQ37zrf5d4FnGxnsRMdjEL2pjks7ull66LZX8k5HOfnxy5iYo1hTy46UYg28PXdL55qTljilj4LueNFlTCmK2m9Vo1E6F/Ss79D31uwVBadgoK/i95dFONNlSj/w3/sa9Pbkq3JCJ10ET01GmBSTrtired+zzcj26QT0hjQQ5PUB6wV2+bhUx+WN/rXiLph/DPvy7gg8hrn4mVHBYOEPPoq7qBsX77cswycENKXrlq+gHA2Lj8hkrbfQt4pZQzT+6nLOSOyqMI21ql781eErJySwJ0R9LdPQNm3MUS/ifoRPdjFGWUktBRue/03QrVYtwFBMaIjF/p93Bmb/42xfkL/TG/W6EicBcGLms2SU4pBtw+NDFMQ1YXxNJQoNJ2uzxnzBSqdr5bF5qZth4EHob+I8uUFYylIoCHWvMD1pAxTu8fC9366lkt7cpBARiOdB2MN31JQK3nxjeQeXHiudm8twSzNp0wbJViUiRfNZbqH3yNe8ZTYUQds7hCCcZh3pZbe4PNWS2WDiifF9uXRdfAL3qsEubQOrA/s+EvZha6afCs4d4BlGKQsf64r0iPnX6hFxR4h4sXRI9x5xRMtA==</xd:EncapsulatedX509Certificate>
            <xd:EncapsulatedX509Certificate>MIIGoTCCBImgAwIBAgIBATANBgkqhkiG9w0BAQ0FADCBlzELMAkGA1UEBhMCQlIxEzARBgNVBAoMCklDUC1CcmFzaWwxPTA7BgNVBAsMNEluc3RpdHV0byBOYWNpb25hbCBkZSBUZWNub2xvZ2lhIGRhIEluZm9ybWFjYW8gLSBJVEkxNDAyBgNVBAMMK0F1dG9yaWRhZGUgQ2VydGlmaWNhZG9yYSBSYWl6IEJyYXNpbGVpcmEgdjUwHhcNMTYwMzAyMTMwMTM4WhcNMjkwMzAyMjM1OTM4WjCBlzELMAkGA1UEBhMCQlIxEzARBgNVBAoMCklDUC1CcmFzaWwxPTA7BgNVBAsMNEluc3RpdHV0byBOYWNpb25hbCBkZSBUZWNub2xvZ2lhIGRhIEluZm9ybWFjYW8gLSBJVEkxNDAyBgNVBAMMK0F1dG9yaWRhZGUgQ2VydGlmaWNhZG9yYSBSYWl6IEJyYXNpbGVpcmEgdjUwggIiMA0GCSqGSIb3DQEBAQUAA4ICDwAwggIKAoICAQD3LXgabUWsF+gUXw/6YODeF2XkqEyfk3VehdsIx+3/ERgdjCS/ouxYR0Epi2hdoMUVJDNf3XQfjAWXJyCoTneHYAl2McMdvoqtLB2ileQlJiis0fTtYTJayee9BAIdIrCor1Lc0vozXCpDtq5nTwhjIocaZtcuFsdrkl+nbfYxl5m7vjTkTMS6j8ffjmFzbNPDlJuV3Vy7AzapPVJrMl6UHPXCHMYMzl0KxR/47S5XGgmLYkYt8bNCHA3fg07y+Gtvgu+SNhMPwWKIgwhYw+9vErOnavRhOimYo4M2AwNpNK0OKLI7Im5V094jFp4Ty+mlmfQH00k8nkSUEN+1TGGkhv16c2hukbx9iCfbmk7im2hGKjQA8eH64VPYoS2qdKbPbd3xDDHN2croYKpy2U2oQTVBSf9hC3o6fKo3zp0U3dNiw7ZgWKS9UwP31Q0gwgB1orZgLuF+LIppHYwxcTG/AovNWa4sTPukMiX2L+p7uIHExTZJJU4YoDacQh/mfbPIz3261He4YFmQ35sfw3eKHQSOLyiVfev/n0l/r308PijEd+d+Hz5RmqIzS8jYXZIeJxym4mEjE1fKpeP56Ea52LlIJ8ZqsJ3xzHWu3WkAVz4hMqrX6BPMGW2IxOuEUQyIaCBg1lI6QLiPMHvo2/J7gu4YfqRcH6i27W3HyzamEQIDAQABo4H1MIHyME4GA1UdIARHMEUwQwYFYEwBAQAwOjA4BggrBgEFBQcCARYsaHR0cDovL2FjcmFpei5pY3BicmFzaWwuZ292LmJyL0RQQ2FjcmFpei5wZGYwPwYDVR0fBDgwNjA0oDKgMIYuaHR0cDovL2FjcmFpei5pY3BicmFzaWwuZ292LmJyL0xDUmFjcmFpenY1LmNybDAfBgNVHSMEGDAWgBRpqL512cTvbOcTReRhbuVo+LZAXjAdBgNVHQ4EFgQUaai+ddnE72znE0XkYW7laPi2QF4wDwYDVR0TAQH/BAUwAwEB/zAOBgNVHQ8BAf8EBAMCAQYwDQYJKoZIhvcNAQENBQADggIBABRt2/JiWapef7o/plhR4PxymlMIp/JeZ5F0BZ1XafmYpl5g6pRokFrIRMFXLyEhlgo51I05InyCc9Td6UXjlsOASTc/LRavyjB/8NcQjlRYDh6xf7OdP05mFcT/0+6bYRtNgsnUbr10pfsK/UzyUvQWbumGS57hCZrAZOyd9MzukiF/azAa6JfoZk2nDkEudKOY8tRyTpMmDzN5fufPSC3v7tSJUqTqo5z7roN/FmckRzGAYyz5XulbOc5/UsAT/tk+KP/clbbqd/hhevmmdJclLr9qWZZcOgzuFU2YsgProtVu0fFNXGr6KK9fu44pOHajmMsTXK3X7r/Pwh19kFRow5F3RQMUZC6Re0YLfXh+ypnUSCzA+uL4JPtHIGyvkbWiulkustpOKUSVwBPzvA2sQUOvqdbAR7C8jcHYFJMuK2HZFji7pxcWWab/NKsFcJ3sluDjmhizpQaxbYTfAVXu3q8yd0su/BHHhBpteyHvYyyz0Eb9LUysR2cMtWvfPU6vnoPgYvOGO1CziyGEsgKULkCH4o2Vgl1gQuKWO4V68rFW8a/jvq28sbY+y/Ao0I5ohpnBcQOAawiFbz6yJtObajYMuztDDP8oY656EuuJXBJhuKAJPI/7WDtgfV8ffOh/iQGQATVMtgDN0gv8bn5NdUX8UMNX1sHhU3H1UpoW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DeKNuS5xOWwdIr3gSIJuJqkA+u15sJMsd5AsgOsGtu0=</DigestValue>
    </Reference>
    <Reference Type="http://www.w3.org/2000/09/xmldsig#Object" URI="#idOfficeObject">
      <DigestMethod Algorithm="http://www.w3.org/2001/04/xmlenc#sha256"/>
      <DigestValue>oh2eIs9uDI33HwrOsgBLKQQ+QEH54n+HQXPWMywUWhQ=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Wq5NCyFljtmM2k8N7NzRYfyHs0d5hvNY2BIB4DbJcmw=</DigestValue>
    </Reference>
  </SignedInfo>
  <SignatureValue>DMN3OV/4JjlWesE9bEAlVglyilfaBmFU9ivPN+Xf+eSpd/mpJtE4H50QQ3jcWBkpPLsf41dzAc9i
YaLw3cRnVyx6XzicqYYi0/D4EOhhXvreM9acOPvyM8ueCnJlSEvkiCL9wTCT32nY3I5PgfcbwLTx
3qCs0lDl3CX/N2IMlxGcMbQcw9fd4FLAThCHpsFRIEmbVyXVmp8N8wbML4c1AS4Skr+sgzOnkjSk
j2u9iqM+m6NbPuJV0fHOSx875uHOQWO9CkJi8h3rc5VvVe48LC20Q/K0bfGMMUPAS+27TFuSJc0V
bdfLODwO8xft43NZiKGPkK+K4NJcdPeUoyKXhw==</SignatureValue>
  <KeyInfo>
    <X509Data>
      <X509Certificate>MIIHlTCCBX2gAwIBAgIIULLPvFHPIscwDQYJKoZIhvcNAQELBQAwczELMAkGA1UEBhMCQlIxEzARBgNVBAoTCklDUC1CcmFzaWwxNjA0BgNVBAsTLVNlY3JldGFyaWEgZGEgUmVjZWl0YSBGZWRlcmFsIGRvIEJyYXNpbCAtIFJGQjEXMBUGA1UEAxMOQUMgTElOSyBSRkIgdjIwHhcNMjEwMTA1MjEwMDAwWhcNMjYwMTA1MjEwMDAwWjCB3zELMAkGA1UEBhMCQlIxEzARBgNVBAoTCklDUC1CcmFzaWwxFzAVBgNVBAsTDjMwODYzMjM4MDAwMTAxMTYwNAYDVQQLEy1TZWNyZXRhcmlhIGRhIFJlY2VpdGEgRmVkZXJhbCBkbyBCcmFzaWwgLSBSRkIxFTATBgNVBAsTDFJGQiBlLUNQRiBBMzEUMBIGA1UECxMLKEVNIEJSQU5DTykxEzARBgNVBAsTCnByZXNlbmNpYWwxKDAmBgNVBAMTH0dBU1BBUiBDQVJMT1MgRklMSE86ODg3NDE2NDg2NjgwggEiMA0GCSqGSIb3DQEBAQUAA4IBDwAwggEKAoIBAQDDqHpqKRXYl259z0VagGhZw97X9/IdKfxO2f/rORIH1sxGeqUYUWmxJO9Dd192oKP3N47CzH5jGVraApBa5VRrbskkBvvlgac3sIdSEwPiitCtoQBFF/6Efqw2PFZ6LwOwwLBVgSgH8iCjDzMwYuM13ty7qCu9g5RqGz+/oqTCJUb5Vfu3hHwPsBZbEE4uOZBRroDJIVvkKV7gLLppgdgZbqyjZfJdBDSULnca1OaScZ9q1O3fMv4ZLa1Ain8GMRKv9iAtmNLerc/1Gr0e2ntJJSsJJGsyIuQ5JC0pa7bcBcvKWELTCG4pEPJEJ9RcXxRMtcDoOUb3BtN9UK+Kln/1AgMBAAGjggK+MIICujAfBgNVHSMEGDAWgBQN39ZH9BNO5SJYMixmpucu5Fe8AjAOBgNVHQ8BAf8EBAMCBeAwbgYDVR0gBGcwZTBjBgZgTAECAzgwWTBXBggrBgEFBQcCARZLaHR0cDovL3JlcG9zaXRvcmlvLmxpbmtjZXJ0aWZpY2FjYW8uY29tLmJyL2FjLWxpbmtyZmIvYWMtbGluay1yZmItcGMtYTMucGRmMIGwBgNVHR8EgagwgaUwUKBOoEyGSmh0dHA6Ly9yZXBvc2l0b3Jpby5saW5rY2VydGlmaWNhY2FvLmNvbS5ici9hYy1saW5rcmZiL2xjci1hYy1saW5rcmZidjUuY3JsMFGgT6BNhktodHRwOi8vcmVwb3NpdG9yaW8yLmxpbmtjZXJ0aWZpY2FjYW8uY29tLmJyL2FjLWxpbmtyZmIvbGNyLWFjLWxpbmtyZmJ2NS5jcmwwgZUGCCsGAQUFBwEBBIGIMIGFMFIGCCsGAQUFBzAChkZodHRwOi8vcmVwb3NpdG9yaW8ubGlua2NlcnRpZmljYWNhby5jb20uYnIvYWMtbGlua3JmYi9hYy1saW5rcmZidjUucDdiMC8GCCsGAQUFBzABhiNodHRwOi8vb2NzcC5saW5rY2VydGlmaWNhY2FvLmNvbS5icjCBoQYDVR0RBIGZMIGWgSFURVNPVVJBUklBQFFVQVJURUxHRVJBTC5NRy5HT1YuQlKgOAYFYEwBAwGgLxMtMDYwNTE5NzE4ODc0MTY0ODY2ODAwMDAwMDAwMDAwMDAwMDAwMDAwMDAwMDAwoB4GBWBMAQMFoBUTEzAwMDAwMDAwMDAwMDAwMDAwMDCgFwYFYEwBAwagDhMMMDAwMDAwMDAwMDAwMB0GA1UdJQQWMBQGCCsGAQUFBwMCBggrBgEFBQcDBDAJBgNVHRMEAjAAMA0GCSqGSIb3DQEBCwUAA4ICAQBLMNB18DznTUh/19lJ7UvfkoAE/uy9v26VKUHcCjRskrkafYEvCwz2yoBOzJLiiODQLftkrf3AxXyBhvm7ZXtZTrluBHcYTbRzW4BRoGj/QR63bfqALb06LW6mHXjzF571TxeJ8mKzxtDBmYjMA74tn7z5g6ABXKb76K8UsFTHATrcvxGcclwyG/Gt0n3gMQbBfcagD/xlBP2I2vuVANhySImPIReR1EumqOolQ7Kf7ffKw6FbeIxvRNuIBuWewhOEANHQBS0JmSNw5dCSdTQoo7LhJ5b7zc2S0cQCbg4gklHR7JxchkYgGo3ofqbEqADaBiPvHJs4Rme/c6/6U6GOOcm65gpACNczvnXkbwqBNutiZ8V3R3TAtXwAE8G7LPXJK/TnAvctmbtYJcm+VKgy+YuolxElkcAkg7TRzg7r+7GP2pXNGqB1icnAHtsI+QbvRzAkngGAgLVkip66FnE3oMOaJKDrblIuh6fhohVfKL3ughZjcjzomgV7mrwIQCZXxFjRShKS1LTRQT3SDf0GaMhq63teYnML1l83vzP1kfsY9DM5FURDirijehOaOAP4HxXjNIDH+j1bE2I1i31MbYAmpuJA+A0pTC+zIOwjgo6V3VSoO9JkSW5hSc3CzPFWyLWRSmVwbPzNtXJNa1h3FbBhKLWigyvby5YFH6jHMg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k0ibptO7nRcRBGneSe+iTjs7ZbpMn2/fBU5ridPaSLc=</DigestValue>
      </Reference>
      <Reference URI="/xl/calcChain.xml?ContentType=application/vnd.openxmlformats-officedocument.spreadsheetml.calcChain+xml">
        <DigestMethod Algorithm="http://www.w3.org/2001/04/xmlenc#sha256"/>
        <DigestValue>Tf6UEKpzCyDqoM49jqtQjDUayxVhtiMajkdvNgkbgZU=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VYnwYvVkgu4qDKyX7wNOI9VDBCO4MD3Ak2WeegWFu2o=</DigestValue>
      </Reference>
      <Reference URI="/xl/drawings/_rels/drawing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thXIF9TONTczk5OgRr7jRZqRcx0nJHZcwd3V200/SVs=</DigestValue>
      </Reference>
      <Reference URI="/xl/drawings/_rels/drawing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VYnwYvVkgu4qDKyX7wNOI9VDBCO4MD3Ak2WeegWFu2o=</DigestValue>
      </Reference>
      <Reference URI="/xl/drawings/drawing1.xml?ContentType=application/vnd.openxmlformats-officedocument.drawing+xml">
        <DigestMethod Algorithm="http://www.w3.org/2001/04/xmlenc#sha256"/>
        <DigestValue>owPGGC7jq+pYsRkPffu+o6TyCIJQQsV9ZDZHFw/ZOyE=</DigestValue>
      </Reference>
      <Reference URI="/xl/drawings/drawing2.xml?ContentType=application/vnd.openxmlformats-officedocument.drawing+xml">
        <DigestMethod Algorithm="http://www.w3.org/2001/04/xmlenc#sha256"/>
        <DigestValue>qjGDxT1bvnFleI9oKsfcXiWS90X7bvSjZAvD/NkaDf4=</DigestValue>
      </Reference>
      <Reference URI="/xl/drawings/drawing3.xml?ContentType=application/vnd.openxmlformats-officedocument.drawing+xml">
        <DigestMethod Algorithm="http://www.w3.org/2001/04/xmlenc#sha256"/>
        <DigestValue>bMj2i1FVB/YGo0BsYVwlTuoiW7eZpedYxyOrWshD5F8=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XvYZGeVUD8H2KEKZGAlqxk9eUEskTP2TMz+d83MlfUU=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Tc1Dpn/HZiffnuVse0uzhIJuThxy6lC3N3vrSEr0ZMA=</DigestValue>
      </Reference>
      <Reference URI="/xl/media/image1.jpg?ContentType=image/jpeg">
        <DigestMethod Algorithm="http://www.w3.org/2001/04/xmlenc#sha256"/>
        <DigestValue>q1xhZIhfvo9Ld44TdIrAludcwwQTKDvUbBqLCSnR/Ro=</DigestValue>
      </Reference>
      <Reference URI="/xl/media/image2.jpeg?ContentType=image/jpeg">
        <DigestMethod Algorithm="http://www.w3.org/2001/04/xmlenc#sha256"/>
        <DigestValue>Rp6Ng2aXLq5D5jt+P1m93ffPxQ77osD/vrEiYE7zh/s=</DigestValue>
      </Reference>
      <Reference URI="/xl/media/image3.jpeg?ContentType=image/jpeg">
        <DigestMethod Algorithm="http://www.w3.org/2001/04/xmlenc#sha256"/>
        <DigestValue>D6mt+vLh7ZVNUzMRlRlqj3PWbPVyK0WUGuvSl2MILI0=</DigestValue>
      </Reference>
      <Reference URI="/xl/media/image4.jpeg?ContentType=image/jpeg">
        <DigestMethod Algorithm="http://www.w3.org/2001/04/xmlenc#sha256"/>
        <DigestValue>nCvjiVxPEDSXF6Skj3ECoFafnAmoUUA4Gc9Xt1oDNVc=</DigestValue>
      </Reference>
      <Reference URI="/xl/media/image5.jpeg?ContentType=image/jpeg">
        <DigestMethod Algorithm="http://www.w3.org/2001/04/xmlenc#sha256"/>
        <DigestValue>AeoSwd9t7bYDFa4BTQ1hbgDpbDhMfZbAkXb/PUWi/pI=</DigestValue>
      </Reference>
      <Reference URI="/xl/metadata.xml?ContentType=application/vnd.openxmlformats-officedocument.spreadsheetml.sheetMetadata+xml">
        <DigestMethod Algorithm="http://www.w3.org/2001/04/xmlenc#sha256"/>
        <DigestValue>TBUkY8+dnr7pPvufhQ6QegdVl7pEj9CN9ytih3i7/aE=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gG3pA3yfDKNXszGGMGOFYXpBCDyh4PI8Gz0iXmFJ6zg=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ckpinNGIGUODZPsS/OXjsbRD/p6cz0et44SdrVrSEFw=</DigestValue>
      </Reference>
      <Reference URI="/xl/printerSettings/printerSettings3.bin?ContentType=application/vnd.openxmlformats-officedocument.spreadsheetml.printerSettings">
        <DigestMethod Algorithm="http://www.w3.org/2001/04/xmlenc#sha256"/>
        <DigestValue>ckpinNGIGUODZPsS/OXjsbRD/p6cz0et44SdrVrSEFw=</DigestValue>
      </Reference>
      <Reference URI="/xl/printerSettings/printerSettings4.bin?ContentType=application/vnd.openxmlformats-officedocument.spreadsheetml.printerSettings">
        <DigestMethod Algorithm="http://www.w3.org/2001/04/xmlenc#sha256"/>
        <DigestValue>b4GcVvtwfj1m/xAr0HSJokQrhF2YKyAyeingasWfZ+0=</DigestValue>
      </Reference>
      <Reference URI="/xl/sharedStrings.xml?ContentType=application/vnd.openxmlformats-officedocument.spreadsheetml.sharedStrings+xml">
        <DigestMethod Algorithm="http://www.w3.org/2001/04/xmlenc#sha256"/>
        <DigestValue>RcytFUQQI/rwFsafxj+xl90uwiFcqt8IS+5pyOBFKt0=</DigestValue>
      </Reference>
      <Reference URI="/xl/styles.xml?ContentType=application/vnd.openxmlformats-officedocument.spreadsheetml.styles+xml">
        <DigestMethod Algorithm="http://www.w3.org/2001/04/xmlenc#sha256"/>
        <DigestValue>So4moyQ06IKiBf2d1qfdpkxeY2BxLTdCto4+HlTUwUk=</DigestValue>
      </Reference>
      <Reference URI="/xl/theme/theme1.xml?ContentType=application/vnd.openxmlformats-officedocument.theme+xml">
        <DigestMethod Algorithm="http://www.w3.org/2001/04/xmlenc#sha256"/>
        <DigestValue>YNeH5J+J9RxutazRnaWBrYU5Xm5oQzBJ7Lrr3bNNcJw=</DigestValue>
      </Reference>
      <Reference URI="/xl/workbook.xml?ContentType=application/vnd.openxmlformats-officedocument.spreadsheetml.sheet.main+xml">
        <DigestMethod Algorithm="http://www.w3.org/2001/04/xmlenc#sha256"/>
        <DigestValue>BROqBxcVFsFmS1T6OlygbHGWfN90fg/NjVlfLdjYUEc=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gc8gglqzrTW6QqtJ1wKoNXolcaOgzOM1fQMzKARu980=</DigestValue>
      </Reference>
      <Reference URI="/xl/worksheets/_rels/sheet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iLnqDiTvY3jcO6oGUkMq4Xn822GZ9FieCsP3rsGEq9A=</DigestValue>
      </Reference>
      <Reference URI="/xl/worksheets/_rels/sheet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Auuqa0XyaXU4hdxM770k/DVyj5HFS3KFPVMKRz5ysj0=</DigestValue>
      </Reference>
      <Reference URI="/xl/worksheets/sheet1.xml?ContentType=application/vnd.openxmlformats-officedocument.spreadsheetml.worksheet+xml">
        <DigestMethod Algorithm="http://www.w3.org/2001/04/xmlenc#sha256"/>
        <DigestValue>czQsEasSVttPDnpf/A+0Y6WCCFW4hvAJqbgwthBhk4E=</DigestValue>
      </Reference>
      <Reference URI="/xl/worksheets/sheet2.xml?ContentType=application/vnd.openxmlformats-officedocument.spreadsheetml.worksheet+xml">
        <DigestMethod Algorithm="http://www.w3.org/2001/04/xmlenc#sha256"/>
        <DigestValue>RkFpwMpiUgZl5HjMT01LjK74kcZ/i8r9MzWiOXktAuw=</DigestValue>
      </Reference>
      <Reference URI="/xl/worksheets/sheet3.xml?ContentType=application/vnd.openxmlformats-officedocument.spreadsheetml.worksheet+xml">
        <DigestMethod Algorithm="http://www.w3.org/2001/04/xmlenc#sha256"/>
        <DigestValue>S5+vBukEzNzVUPbG7gGz92vVKoYNn7baiFHk9iG9JqE=</DigestValue>
      </Reference>
      <Reference URI="/xl/worksheets/sheet4.xml?ContentType=application/vnd.openxmlformats-officedocument.spreadsheetml.worksheet+xml">
        <DigestMethod Algorithm="http://www.w3.org/2001/04/xmlenc#sha256"/>
        <DigestValue>t+s0bvUOXY5+AWpEh8uPde8tGwRaiTHXIg34pUOm+/I=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2023-09-22T18:43:00Z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16.0.16731/25</OfficeVersion>
          <ApplicationVersion>16.0.16731</ApplicationVersion>
          <Monitors>1</Monitors>
          <HorizontalResolution>1366</HorizontalResolution>
          <VerticalResolution>768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  <SignatureInfoV2 xmlns="http://schemas.microsoft.com/office/2006/digsig">
          <Address1>RUA HIPOLITO PINTO  - 240</Address1>
          <Address2/>
        </SignatureInfoV2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2023-09-22T18:43:00Z</xd:SigningTime>
          <xd:SigningCertificate>
            <xd:Cert>
              <xd:CertDigest>
                <DigestMethod Algorithm="http://www.w3.org/2001/04/xmlenc#sha256"/>
                <DigestValue>PJRiMcKCJXE1fWROU+2Yj2Sb5xU6CY+ByUPuMFua5c4=</DigestValue>
              </xd:CertDigest>
              <xd:IssuerSerial>
                <X509IssuerName>CN=AC LINK RFB v2, OU=Secretaria da Receita Federal do Brasil - RFB, O=ICP-Brasil, C=BR</X509IssuerName>
                <X509SerialNumber>5814938476622062279</X509SerialNumber>
              </xd:IssuerSerial>
            </xd:Cert>
          </xd:SigningCertificate>
          <xd:SignaturePolicyIdentifier>
            <xd:SignaturePolicyImplied/>
          </xd:SignaturePolicyIdentifier>
          <xd:SignatureProductionPlace>
            <xd:City>QUARTEL GERAL</xd:City>
            <xd:StateOrProvince>MINAS GERAIS</xd:StateOrProvince>
            <xd:PostalCode>35625000</xd:PostalCode>
            <xd:CountryName>BRASIL</xd:CountryName>
          </xd:SignatureProductionPlace>
          <xd:SignerRole>
            <xd:ClaimedRoles>
              <xd:ClaimedRole>PREFEITO MUNICIPAL</xd:ClaimedRole>
            </xd:ClaimedRoles>
          </xd:SignerRole>
        </xd:SignedSignatureProperties>
        <xd:SignedDataObjectProperties>
          <xd:CommitmentTypeIndication>
            <xd:CommitmentTypeId>
              <xd:Identifier>http://uri.etsi.org/01903/v1.2.2#ProofOfApproval</xd:Identifier>
              <xd:Description>Aprovou este documento</xd:Description>
            </xd:CommitmentTypeId>
            <xd:AllSignedDataObjects/>
          </xd:CommitmentTypeIndication>
        </xd:SignedDataObjectProperties>
      </xd:SignedProperties>
      <xd:UnsignedProperties>
        <xd:UnsignedSignatureProperties>
          <xd:CertificateValues>
            <xd:EncapsulatedX509Certificate>MIIG1jCCBL6gAwIBAgIBFjANBgkqhkiG9w0BAQ0FADCBkDELMAkGA1UEBhMCQlIxEzARBgNVBAoMCklDUC1CcmFzaWwxNDAyBgNVBAsMK0F1dG9yaWRhZGUgQ2VydGlmaWNhZG9yYSBSYWl6IEJyYXNpbGVpcmEgdjUxNjA0BgNVBAMMLUFDIFNlY3JldGFyaWEgZGEgUmVjZWl0YSBGZWRlcmFsIGRvIEJyYXNpbCB2NDAeFw0xODAyMjcxMzQyNDBaFw0yOTAyMjAxMjAwMDRaMHMxCzAJBgNVBAYTAkJSMRMwEQYDVQQKEwpJQ1AtQnJhc2lsMTYwNAYDVQQLEy1TZWNyZXRhcmlhIGRhIFJlY2VpdGEgRmVkZXJhbCBkbyBCcmFzaWwgLSBSRkIxFzAVBgNVBAMTDkFDIExJTksgUkZCIHYyMIICIjANBgkqhkiG9w0BAQEFAAOCAg8AMIICCgKCAgEAiSglOWWKSbm3JTm+yZ1EioJ6gfv1IJvafMW5fM9Xj/3KL1v+hEgAY9a2h8K1KXZJ3Vtt+7V4Tx44Dwtdp7Pkr5FQUo4yFhnruYfu4gQFW5xr8E1soJr13hbE7oElWujsaVPXlv7GAhxHKuFyPhyRmHMhsb/JrOmb/+4vOE/3P9OOEGgr/vZ7cv3nKvMEqhOh21W/7/f8Wk93IPSgs59GLVecr+Cmc0yu3fYmxhrf2LqNhru5QoeL4QNjlXQjWPdgVf9QbEU1SwO90fOybPvcziLQIv6jdyRjPJofdKbhsgEvaA+CAPme/WMkBo9AZ+kDN4I1Lyx5d+m6kkGiAOCluHsL6xhV45xzvnjNd9n3EJxDd6ms4py0a5ynVvkaVBCvfnQw46AVjMdIW4HUA0YS7CMSZUe8jY7jthz76cCBwrAjFIuj5Zt1MWQju+LeDA9Mg3kQxOcE9rD26FpJknBmTiMcSZPBqP4d8TsOqcTuEIWxRlusKf1d97daggPsmgY4NtnUyNF+OZKdWCWLLoF1ofjVRPmjRKIfoiurJGd8FvXiK1gS/kUeOaU0Z9gsv/PboF2lU0OoXeRPDQSLxH/aRLevtRJGy1Y/v4loOKhfh29yZrZp6qswRPAfuAMxgTQqr/W78WKlcgboiCHSA/4QQpU3ph+iYJSrZJSCtx3WCaECAwEAAaOCAVUwggFRMIGnBgNVHSAEgZ8wgZwwTAYGYEwBAgE7MEIwQAYIKwYBBQUHAgEWNGh0dHA6Ly93d3cucmVjZWl0YS5mYXplbmRhLmdvdi5ici9hY3JmYi9kcGNhY3JmYi5wZGYwTAYGYEwBAgM4MEIwQAYIKwYBBQUHAgEWNGh0dHA6Ly93d3cucmVjZWl0YS5mYXplbmRhLmdvdi5ici9hY3JmYi9kcGNhY3JmYi5wZGYwRAYDVR0fBD0wOzA5oDegNYYzaHR0cDovL3d3dy5yZWNlaXRhLmZhemVuZGEuZ292LmJyL2FjcmZiL2FjcmZidjQuY3JsMB8GA1UdIwQYMBaAFBqY5kPKHN2SnpljRVoq6R+HIM01MB0GA1UdDgQWBBQN39ZH9BNO5SJYMixmpucu5Fe8AjAPBgNVHRMBAf8EBTADAQH/MA4GA1UdDwEB/wQEAwIBBjANBgkqhkiG9w0BAQ0FAAOCAgEAQa/CcUbwxj7LFydJBwLGPvn3bXmgoqIADDSra8PZoklFhjazOkhn6qnMR+8K2piYxN0c7A9YZvAeFt0Y1eSSkCbvQxhFgv97i2C/MZpsjXR+WbNhq11eUwGbAMe/4QE5KbQXzJ2L5Htrvg+GCp4+dtjUIWoVgadJwThE1XdaFlYoMRY+ARmZt/+BYr3kfd9WTt32cevUD05rh/1AgWLQwE3drBhehCg5ApLP1UHVkjU4tM4bUa+J0vwbgodnSKJoVCZQnev6g+tjjZxGQOD3hpG4DiOIDa4lhDuqv7A9yLmpeolTY000WPbnMY3EccwxrqPavmt41tIAKy5jIDRID8o8nRurWbsX509YV05M9vmHbSwBSC2qg6nIOSyWUywl+lyhmw1Hgis3ZSLLHSzM+P0IPOeWNaDv1b4oxQrn+Xd2gw8BVrAri4P6Lp/RiCfVEPqXHRZXFg9WXIq6ggftMoRMZysKrMpQtFhrZ6YvKF1qyh66IveBX1iLcz671HBcHO3LYp/uS0RWJJxDlzIxnQBY3a0UnoAKg4eleQPxIbcM8lLFgj0k3vPgjfhGsScwBqfMWo3XjBo2HTvmXaN/Myo0aWBp9SWfxtZofXwGp9GsuZnQp/yXd1TDvZHAILhkJQIoPw0NP1QukpnaoUqSO4LVGpJEiMRrDsNXnMj2Yjk=</xd:EncapsulatedX509Certificate>
            <xd:EncapsulatedX509Certificate>MIIGYDCCBEigAwIBAgIBBDANBgkqhkiG9w0BAQ0FADCBlzELMAkGA1UEBhMCQlIxEzARBgNVBAoMCklDUC1CcmFzaWwxPTA7BgNVBAsMNEluc3RpdHV0byBOYWNpb25hbCBkZSBUZWNub2xvZ2lhIGRhIEluZm9ybWFjYW8gLSBJVEkxNDAyBgNVBAMMK0F1dG9yaWRhZGUgQ2VydGlmaWNhZG9yYSBSYWl6IEJyYXNpbGVpcmEgdjUwHhcNMTYwNzIwMTMzMjA0WhcNMjkwMzAyMTIwMDA0WjCBkDELMAkGA1UEBhMCQlIxEzARBgNVBAoMCklDUC1CcmFzaWwxNDAyBgNVBAsMK0F1dG9yaWRhZGUgQ2VydGlmaWNhZG9yYSBSYWl6IEJyYXNpbGVpcmEgdjUxNjA0BgNVBAMMLUFDIFNlY3JldGFyaWEgZGEgUmVjZWl0YSBGZWRlcmFsIGRvIEJyYXNpbCB2NDCCAiIwDQYJKoZIhvcNAQEBBQADggIPADCCAgoCggIBAJ1gd6oPyvAvYC0B5fUItXFU/csX2yNEOVJjr/SeuSv5bE0gIc/kUjoYVNMuUe+CTBY/gkoIiwR7qr7Dsp9jn8FTLnALrn6j1sbbkoD4ytTI3WHUuiefz/oApv+H5zPswj3JqUyXaK7bzN5Akc3PNFUzRb3+UbtYA2fXinBAewxrpZidGX0A+ioC++qPq06APTio9SWSBBGEZgmLOAHpkdHhNUAaP9MJXRcQ9k4kilOt3uewRP7EKMyMGDyNPeqDtWCWCEif7vZiLScrKSY3l25nCW9wVN8qQ0G8mJwMTFhntZfG7098kRN0fIVAstyT4KsyVIOWgj8r2pZ913yJfobMROyl89X5leR298gzwDhN2UKJXHmf7XFzqOTg0Hl4dK5LzSg07Ry2DqooFwdvxjBXlWdAVkTdZo5lM5FQGr5uNDFyL2DQwDtmpMrQ7QrVA4saXfwBsMWMel20siX8t2bOFIXHc1HiUDxETgCQw4542pwOtFPj8+UFag+ypZhyk8voAaXQjw3qGubWI68jFNZTrNXjQThIlJWI83OWjcvmIr4SPgbf9hIIHzznSdzqPXXdAZRNS9fxrxmgoTcG4I7cu1hZgBv9HHIaUKr2MwXAdNiqoe71wDkLCKUx8/fVJnhswqHBHYAj+KjBwyoJW1JliL91QOT3Bjz2epj7kj7tAgMBAAGjgbswgbgwHQYDVR0OBBYEFBqY5kPKHN2SnpljRVoq6R+HIM01MA8GA1UdEwEB/wQFMAMBAf8wDgYDVR0PAQH/BAQDAgEGMBQGA1UdIAQNMAswCQYFYEwBAQgwADA/BgNVHR8EODA2MDSgMqAwhi5odHRwOi8vYWNyYWl6LmljcGJyYXNpbC5nb3YuYnIvTENSYWNyYWl6djUuY3JsMB8GA1UdIwQYMBaAFGmovnXZxO9s5xNF5GFu5Wj4tkBeMA0GCSqGSIb3DQEBDQUAA4ICAQBrQuAL6TWbdnOpHbgSzAd9Pkc+vr5uTd7ml4xfPPs/I+BNCGT9Q6OTx/26m6q9rOrl6/9AASYDE5esiwBlaQ4OPzQQ37zrf5d4FnGxnsRMdjEL2pjks7ull66LZX8k5HOfnxy5iYo1hTy46UYg28PXdL55qTljilj4LueNFlTCmK2m9Vo1E6F/Ss79D31uwVBadgoK/i95dFONNlSj/w3/sa9Pbkq3JCJ10ET01GmBSTrtired+zzcj26QT0hjQQ5PUB6wV2+bhUx+WN/rXiLph/DPvy7gg8hrn4mVHBYOEPPoq7qBsX77cswycENKXrlq+gHA2Lj8hkrbfQt4pZQzT+6nLOSOyqMI21ql781eErJySwJ0R9LdPQNm3MUS/ifoRPdjFGWUktBRue/03QrVYtwFBMaIjF/p93Bmb/42xfkL/TG/W6EicBcGLms2SU4pBtw+NDFMQ1YXxNJQoNJ2uzxnzBSqdr5bF5qZth4EHob+I8uUFYylIoCHWvMD1pAxTu8fC9366lkt7cpBARiOdB2MN31JQK3nxjeQeXHiudm8twSzNp0wbJViUiRfNZbqH3yNe8ZTYUQds7hCCcZh3pZbe4PNWS2WDiifF9uXRdfAL3qsEubQOrA/s+EvZha6afCs4d4BlGKQsf64r0iPnX6hFxR4h4sXRI9x5xRMtA==</xd:EncapsulatedX509Certificate>
            <xd:EncapsulatedX509Certificate>MIIGoTCCBImgAwIBAgIBATANBgkqhkiG9w0BAQ0FADCBlzELMAkGA1UEBhMCQlIxEzARBgNVBAoMCklDUC1CcmFzaWwxPTA7BgNVBAsMNEluc3RpdHV0byBOYWNpb25hbCBkZSBUZWNub2xvZ2lhIGRhIEluZm9ybWFjYW8gLSBJVEkxNDAyBgNVBAMMK0F1dG9yaWRhZGUgQ2VydGlmaWNhZG9yYSBSYWl6IEJyYXNpbGVpcmEgdjUwHhcNMTYwMzAyMTMwMTM4WhcNMjkwMzAyMjM1OTM4WjCBlzELMAkGA1UEBhMCQlIxEzARBgNVBAoMCklDUC1CcmFzaWwxPTA7BgNVBAsMNEluc3RpdHV0byBOYWNpb25hbCBkZSBUZWNub2xvZ2lhIGRhIEluZm9ybWFjYW8gLSBJVEkxNDAyBgNVBAMMK0F1dG9yaWRhZGUgQ2VydGlmaWNhZG9yYSBSYWl6IEJyYXNpbGVpcmEgdjUwggIiMA0GCSqGSIb3DQEBAQUAA4ICDwAwggIKAoICAQD3LXgabUWsF+gUXw/6YODeF2XkqEyfk3VehdsIx+3/ERgdjCS/ouxYR0Epi2hdoMUVJDNf3XQfjAWXJyCoTneHYAl2McMdvoqtLB2ileQlJiis0fTtYTJayee9BAIdIrCor1Lc0vozXCpDtq5nTwhjIocaZtcuFsdrkl+nbfYxl5m7vjTkTMS6j8ffjmFzbNPDlJuV3Vy7AzapPVJrMl6UHPXCHMYMzl0KxR/47S5XGgmLYkYt8bNCHA3fg07y+Gtvgu+SNhMPwWKIgwhYw+9vErOnavRhOimYo4M2AwNpNK0OKLI7Im5V094jFp4Ty+mlmfQH00k8nkSUEN+1TGGkhv16c2hukbx9iCfbmk7im2hGKjQA8eH64VPYoS2qdKbPbd3xDDHN2croYKpy2U2oQTVBSf9hC3o6fKo3zp0U3dNiw7ZgWKS9UwP31Q0gwgB1orZgLuF+LIppHYwxcTG/AovNWa4sTPukMiX2L+p7uIHExTZJJU4YoDacQh/mfbPIz3261He4YFmQ35sfw3eKHQSOLyiVfev/n0l/r308PijEd+d+Hz5RmqIzS8jYXZIeJxym4mEjE1fKpeP56Ea52LlIJ8ZqsJ3xzHWu3WkAVz4hMqrX6BPMGW2IxOuEUQyIaCBg1lI6QLiPMHvo2/J7gu4YfqRcH6i27W3HyzamEQIDAQABo4H1MIHyME4GA1UdIARHMEUwQwYFYEwBAQAwOjA4BggrBgEFBQcCARYsaHR0cDovL2FjcmFpei5pY3BicmFzaWwuZ292LmJyL0RQQ2FjcmFpei5wZGYwPwYDVR0fBDgwNjA0oDKgMIYuaHR0cDovL2FjcmFpei5pY3BicmFzaWwuZ292LmJyL0xDUmFjcmFpenY1LmNybDAfBgNVHSMEGDAWgBRpqL512cTvbOcTReRhbuVo+LZAXjAdBgNVHQ4EFgQUaai+ddnE72znE0XkYW7laPi2QF4wDwYDVR0TAQH/BAUwAwEB/zAOBgNVHQ8BAf8EBAMCAQYwDQYJKoZIhvcNAQENBQADggIBABRt2/JiWapef7o/plhR4PxymlMIp/JeZ5F0BZ1XafmYpl5g6pRokFrIRMFXLyEhlgo51I05InyCc9Td6UXjlsOASTc/LRavyjB/8NcQjlRYDh6xf7OdP05mFcT/0+6bYRtNgsnUbr10pfsK/UzyUvQWbumGS57hCZrAZOyd9MzukiF/azAa6JfoZk2nDkEudKOY8tRyTpMmDzN5fufPSC3v7tSJUqTqo5z7roN/FmckRzGAYyz5XulbOc5/UsAT/tk+KP/clbbqd/hhevmmdJclLr9qWZZcOgzuFU2YsgProtVu0fFNXGr6KK9fu44pOHajmMsTXK3X7r/Pwh19kFRow5F3RQMUZC6Re0YLfXh+ypnUSCzA+uL4JPtHIGyvkbWiulkustpOKUSVwBPzvA2sQUOvqdbAR7C8jcHYFJMuK2HZFji7pxcWWab/NKsFcJ3sluDjmhizpQaxbYTfAVXu3q8yd0su/BHHhBpteyHvYyyz0Eb9LUysR2cMtWvfPU6vnoPgYvOGO1CziyGEsgKULkCH4o2Vgl1gQuKWO4V68rFW8a/jvq28sbY+y/Ao0I5ohpnBcQOAawiFbz6yJtObajYMuztDDP8oY656EuuJXBJhuKAJPI/7WDtgfV8ffOh/iQGQATVMtgDN0gv8bn5NdUX8UMNX1sHhU3H1UpoW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4</vt:i4>
      </vt:variant>
    </vt:vector>
  </HeadingPairs>
  <TitlesOfParts>
    <vt:vector size="8" baseType="lpstr">
      <vt:lpstr>Planilha Orcamentária</vt:lpstr>
      <vt:lpstr>Memória de Cálculo</vt:lpstr>
      <vt:lpstr>Cronograma</vt:lpstr>
      <vt:lpstr>BDI</vt:lpstr>
      <vt:lpstr>Cronograma!Area_de_impressao</vt:lpstr>
      <vt:lpstr>'Memória de Cálculo'!Area_de_impressao</vt:lpstr>
      <vt:lpstr>'Planilha Orcamentária'!Area_de_impressao</vt:lpstr>
      <vt:lpstr>'Planilha Orcamentária'!Titulos_de_impressao</vt:lpstr>
    </vt:vector>
  </TitlesOfParts>
  <Company>Setop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Setop</dc:creator>
  <cp:lastModifiedBy>User</cp:lastModifiedBy>
  <cp:lastPrinted>2023-09-22T18:30:59Z</cp:lastPrinted>
  <dcterms:created xsi:type="dcterms:W3CDTF">2006-09-22T13:55:22Z</dcterms:created>
  <dcterms:modified xsi:type="dcterms:W3CDTF">2023-09-22T18:34:01Z</dcterms:modified>
</cp:coreProperties>
</file>